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120" windowHeight="9120" activeTab="2"/>
  </bookViews>
  <sheets>
    <sheet name="Metal Calcs (Options 1 &amp;2)" sheetId="1" r:id="rId1"/>
    <sheet name="Salt Calculations (Option 2)" sheetId="2" r:id="rId2"/>
    <sheet name="Drill Stem Test Returns" sheetId="3" r:id="rId3"/>
  </sheets>
  <definedNames>
    <definedName name="_xlnm.Print_Area" localSheetId="2">'Drill Stem Test Returns'!$B$1:$J$95</definedName>
    <definedName name="_xlnm.Print_Area" localSheetId="0">'Metal Calcs (Options 1 &amp;2)'!$B$1:$N$110</definedName>
    <definedName name="_xlnm.Print_Area" localSheetId="1">'Salt Calculations (Option 2)'!$B$1:$J$116</definedName>
  </definedNames>
  <calcPr fullCalcOnLoad="1"/>
</workbook>
</file>

<file path=xl/sharedStrings.xml><?xml version="1.0" encoding="utf-8"?>
<sst xmlns="http://schemas.openxmlformats.org/spreadsheetml/2006/main" count="397" uniqueCount="171">
  <si>
    <t>Metal Calculations for Compliance Options One and Two</t>
  </si>
  <si>
    <t>Barite:</t>
  </si>
  <si>
    <t>Total Number of Sacks (40 kg/sack*)</t>
  </si>
  <si>
    <t>Well Depth (m)</t>
  </si>
  <si>
    <t>Sacks per Metre</t>
  </si>
  <si>
    <t>¸</t>
  </si>
  <si>
    <t>=</t>
  </si>
  <si>
    <t>Zinc Carbonate:</t>
  </si>
  <si>
    <t>Alternative 1:</t>
  </si>
  <si>
    <t>Waste Zinc Concentration (mg/kg)</t>
  </si>
  <si>
    <t>Mix Ratio**</t>
  </si>
  <si>
    <t>Post-Disposal Zn Concentration (mg/kg)</t>
  </si>
  <si>
    <t>x</t>
  </si>
  <si>
    <t>+</t>
  </si>
  <si>
    <t>Alternative 2:</t>
  </si>
  <si>
    <t>Total Number of Sacks (25 kg/sack*)</t>
  </si>
  <si>
    <t>Chromium-based Thinner:</t>
  </si>
  <si>
    <t>Waste Chromium Concentration (mg/kg)</t>
  </si>
  <si>
    <t>Mix Ratio</t>
  </si>
  <si>
    <t>Post-Disposal Cr Concentration (mg/kg)</t>
  </si>
  <si>
    <t xml:space="preserve">Note:  </t>
  </si>
  <si>
    <t xml:space="preserve">Directions:  </t>
  </si>
  <si>
    <t xml:space="preserve">* Sack weight may be adjusted by dividing the number of sacks by 40 and multiplying by the actual sack </t>
  </si>
  <si>
    <t xml:space="preserve">Salt Calculations for Option 2: </t>
  </si>
  <si>
    <t>Alternative 1</t>
  </si>
  <si>
    <t>Additive</t>
  </si>
  <si>
    <t>NaOH Equivalency Factor</t>
  </si>
  <si>
    <t xml:space="preserve">NaOH Equivalent Sacks </t>
  </si>
  <si>
    <t>Caustic Soda</t>
  </si>
  <si>
    <t>X</t>
  </si>
  <si>
    <t>Soda Ash</t>
  </si>
  <si>
    <t>Sodium Chloride</t>
  </si>
  <si>
    <t>Sodium Bicarbonate</t>
  </si>
  <si>
    <t>Sodium Silicate</t>
  </si>
  <si>
    <t>Sodium acid pyrophosphate (SAPP)</t>
  </si>
  <si>
    <t>Calcium Chloride</t>
  </si>
  <si>
    <t>Calcium Nitrate</t>
  </si>
  <si>
    <t>Envirofloc</t>
  </si>
  <si>
    <t>Gypsum**</t>
  </si>
  <si>
    <t>Lime**</t>
  </si>
  <si>
    <t>** Max = 0.02 x well depth (m)</t>
  </si>
  <si>
    <t>Potassium chloride</t>
  </si>
  <si>
    <t>Potassium sulphate</t>
  </si>
  <si>
    <t>Caustic potash</t>
  </si>
  <si>
    <t>Potassium formate</t>
  </si>
  <si>
    <t>Potassium silicate</t>
  </si>
  <si>
    <t>Potassium nitrate</t>
  </si>
  <si>
    <t>Diammonium phosphate</t>
  </si>
  <si>
    <t>Ammonium nitrate</t>
  </si>
  <si>
    <t>Ammonium sulphate</t>
  </si>
  <si>
    <t>Total NaOH Equivalent Sacks</t>
  </si>
  <si>
    <t>Alternative 2</t>
  </si>
  <si>
    <t>Number of Sacks (25 kg/sack*)</t>
  </si>
  <si>
    <t>Number of sacks (25 kg/sack*)</t>
  </si>
  <si>
    <t>Required Field</t>
  </si>
  <si>
    <t>* Waste Dry Bulk Density = (Waste Specific Gravity – 1) x 1600</t>
  </si>
  <si>
    <t>If waste zinc, mix ratio and waste dry bulk density data are available use the following calculator to estimate</t>
  </si>
  <si>
    <t>post-disposal zinc concentration.</t>
  </si>
  <si>
    <t xml:space="preserve">  weight in kilograms.  This value should be entered as the number of sacks</t>
  </si>
  <si>
    <t>added per meter drilled.</t>
  </si>
  <si>
    <t>If the above data is not available use the following equation to calculate the number of sacks of zinc carbonate</t>
  </si>
  <si>
    <t>Directions:  Fill in the number of sacks and adjust for sack weight if different than 25 kg.  Enter the Well Depth</t>
  </si>
  <si>
    <t xml:space="preserve">*  Sack weight may be adjusted by dividing the number of sacks by 25 and multiplying by the actual sack weight  in kilograms.  This </t>
  </si>
  <si>
    <t xml:space="preserve">value should be entered as the number of sacks. </t>
  </si>
  <si>
    <t xml:space="preserve"> value should be entered as the number of sacks.</t>
  </si>
  <si>
    <t>* Sack weight may be adjusted by dividing the number of sacks by 25 and multiplying by the actual sack weight in kilograms. This</t>
  </si>
  <si>
    <t>added per meter drilled.  If the number of sacks exceeds the limits below, a Phase 2 is required.</t>
  </si>
  <si>
    <t xml:space="preserve">If the above data is not available use the following equation to calculate the number of sacks of chrome thinner </t>
  </si>
  <si>
    <t>post-disposal chromium concentration.</t>
  </si>
  <si>
    <t>If waste chromium, mix ratio and waste bulk density data are available use the following calculator to estimate</t>
  </si>
  <si>
    <t xml:space="preserve">  This value should be entered as the number of sacks.</t>
  </si>
  <si>
    <t>*  Sack weight may be adjusted by dividing the number of sacks by 25 and multiplying by the actual sack weight  in kilograms.</t>
  </si>
  <si>
    <t>Salt Calculations for Option Two                      1 of 2</t>
  </si>
  <si>
    <t>Salt Calculations for Option Two                      2 of 2</t>
  </si>
  <si>
    <t>Metal Calculations for Compliance Options One and Two                 1 of 2</t>
  </si>
  <si>
    <t>Metal Calculations for Compliance Options One and Two                 2 of 2</t>
  </si>
  <si>
    <t>*   Waste Dry Bulk Density = (Waste Specific Gravity – 1) x 1600</t>
  </si>
  <si>
    <t xml:space="preserve">**  Enter the number of parts of soil mixed with one part of waste.  For example, for a 3:1  mix ratio (3 parts soil to 1 part waste) </t>
  </si>
  <si>
    <r>
      <t>Waste 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</si>
  <si>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*  Sack weight may be adjusted by dividing the number of sacks by 25 and multiplying by the actual sack weight in  </t>
  </si>
  <si>
    <t xml:space="preserve">  kilograms.  This value should be entered as the number of sacks.</t>
  </si>
  <si>
    <t xml:space="preserve">** Note: Up to 0.02 sacks of gypsum and lime per metre of well depth should be counted with other salt additives. </t>
  </si>
  <si>
    <t xml:space="preserve">  Because of the limited solubility of gypsum and lime, sacks in excess of this value need not be counted.</t>
  </si>
  <si>
    <r>
      <t>Waste Dry Bulk Density* (kg/m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</si>
  <si>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** Maximum number of sacks = 0.02 x well depth (m)</t>
  </si>
  <si>
    <t>Drill Stem Test Returns</t>
  </si>
  <si>
    <t>Drill Stem Test Return Calculations for Compliance Option Two</t>
  </si>
  <si>
    <t>Salinity:</t>
  </si>
  <si>
    <t>Alternative 1:  Resistivity</t>
  </si>
  <si>
    <r>
      <t>Volume of Returns (m</t>
    </r>
    <r>
      <rPr>
        <vertAlign val="superscript"/>
        <sz val="10"/>
        <rFont val="Trebuchet MS"/>
        <family val="2"/>
      </rPr>
      <t>3</t>
    </r>
    <r>
      <rPr>
        <sz val="10"/>
        <rFont val="Trebuchet MS"/>
        <family val="2"/>
      </rPr>
      <t>)*</t>
    </r>
  </si>
  <si>
    <t>Number of Sacks</t>
  </si>
  <si>
    <t>Total number of sacks</t>
  </si>
  <si>
    <t>Alternative 2:  Chloride</t>
  </si>
  <si>
    <t>Hydrocarbons</t>
  </si>
  <si>
    <t>Post-Disposal Oil Concentration (%)</t>
  </si>
  <si>
    <t>Total Volume of Oil</t>
  </si>
  <si>
    <t>Flecked = 5%</t>
  </si>
  <si>
    <t>Emulsion = 25%</t>
  </si>
  <si>
    <t>Oil or oil-cut mud= 100%</t>
  </si>
  <si>
    <t xml:space="preserve">     (3 parts soil to 1 part waste) enter “3”.  If this value is not known, enter 1 for wells drilled before </t>
  </si>
  <si>
    <t xml:space="preserve">    October 22 1996, or 3 for wells drilled on or after this date.</t>
  </si>
  <si>
    <t>Inner Diameter of Pipe (mm)</t>
  </si>
  <si>
    <t>Length of Drill Stem Test Return (m)</t>
  </si>
  <si>
    <t>If the volume of drilling waste is known, use the following calculator to determine the NaOH Equivalent</t>
  </si>
  <si>
    <t>If the volume of drilling waste is not known, use the following calculator to determine the NaOH Equivalent</t>
  </si>
  <si>
    <t>Drill Stem Test Returns for Option 2                      1 of 2</t>
  </si>
  <si>
    <t>Drill Stem Test Returns for Option 2                      2 of 2</t>
  </si>
  <si>
    <t xml:space="preserve">   available then use the following to estimate oil concentration:</t>
  </si>
  <si>
    <t>Note:  Either the resistivity or the chloride calculation must be completed.  It is not necessary to</t>
  </si>
  <si>
    <t xml:space="preserve">complete both calculations.  Resistivity data should be used when available.  If resistivity is not </t>
  </si>
  <si>
    <t xml:space="preserve">available, the chloride calculation should be used.  If the volume is specified but neither chloride nor </t>
  </si>
  <si>
    <t xml:space="preserve">resistivity is available, use the default concentration in the chloride calculation.  If no volume is </t>
  </si>
  <si>
    <r>
      <t>Volume of Returns (m</t>
    </r>
    <r>
      <rPr>
        <vertAlign val="superscript"/>
        <sz val="10"/>
        <rFont val="Trebuchet MS"/>
        <family val="2"/>
      </rPr>
      <t>3</t>
    </r>
    <r>
      <rPr>
        <sz val="10"/>
        <rFont val="Trebuchet MS"/>
        <family val="2"/>
      </rPr>
      <t>)</t>
    </r>
  </si>
  <si>
    <t>Directions:  Fill in the number of sacks and adjust for sack weight if different than 25 kg.   Enter the</t>
  </si>
  <si>
    <r>
      <t>NaOH Equivalent Sacks per m</t>
    </r>
    <r>
      <rPr>
        <vertAlign val="superscript"/>
        <sz val="10"/>
        <rFont val="Arial"/>
        <family val="2"/>
      </rPr>
      <t>3</t>
    </r>
  </si>
  <si>
    <t>NaOH Equivalent Sacks per Metre</t>
  </si>
  <si>
    <t xml:space="preserve">Well Depth in metres.  The spreadsheet will calculate the NaOH Equivalent Sacks per Metre. </t>
  </si>
  <si>
    <t>Waste Volume in cubic metres.  The spreadsheet will calculate the NaOH Equivalent Sacks per Metre.</t>
  </si>
  <si>
    <t xml:space="preserve"> Fill in the number of sacks and adjust for sack weight if different than 40 kg.  Enter the Well Depth </t>
  </si>
  <si>
    <t xml:space="preserve">in metres.  The spreadsheet will calculate the number of sacks per metre.  This value must be less than or equal </t>
  </si>
  <si>
    <t>Directions:  Enter the total zinc concentration in mg/kg measured in the waste, the Waste Dry Bulk Density in</t>
  </si>
  <si>
    <r>
      <t>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, and Mix Ratio in the appropriate cells. The spreadsheet will calculate the post-diposal zinc concentration.  </t>
    </r>
  </si>
  <si>
    <t>Directions:  Fill in the number of sacks and adjust for sack weight if different than 25 kg.  Enter the Well Depth in</t>
  </si>
  <si>
    <t xml:space="preserve">metres.  The spreadsheet will calculate the number of sacks per metre.  This value must be less than or equal to </t>
  </si>
  <si>
    <t xml:space="preserve"> in metres.  The spreadsheet will calculate the number of sacks per metre.  This value must be less than or</t>
  </si>
  <si>
    <t xml:space="preserve">Directions:  Enter the drill stem diameter for the drill stem test (DST) section in millimeters, the length of </t>
  </si>
  <si>
    <t>Directions:  Enter the drill stem diameter for the drill stem test (DST) section in millimeters, the</t>
  </si>
  <si>
    <t>metres and the mix ratio.  The spreadsheet will calculate the post disposal oil concentration</t>
  </si>
  <si>
    <t xml:space="preserve">length of the DST return in metres, the percent oil content of the DST fluid, the well depth in </t>
  </si>
  <si>
    <t xml:space="preserve">Directions:  Enter the Total Chromium Concentration in mg/kg measured in the waste, the Waste Dry Bulk   </t>
  </si>
  <si>
    <t xml:space="preserve">Density in kg/m3, and Mix Ratio in the appropriate cells.  The spreadsheet will calculate the Post-Disposal </t>
  </si>
  <si>
    <t>**  Enter the number of parts of soil mixed with one part of waste.  For example, for a 3:1 mix ratio (3 parts soil to 1 part waste)</t>
  </si>
  <si>
    <t xml:space="preserve">    enter “3”.  If this value is not known, enter 1 for wells drilled before October 22 1996, or 3 for wells drilled on or after this date.</t>
  </si>
  <si>
    <t xml:space="preserve">    enter “3”.   If this value is not known, enter 1 for wells drilled before October 22 1996, or 3 for wells drilled on or after this date.</t>
  </si>
  <si>
    <t xml:space="preserve">Different default mix ratios are provided depending on whether the well was drilled before  </t>
  </si>
  <si>
    <t>minimum mix ratio requirement from 1:1 to 3:1.</t>
  </si>
  <si>
    <t xml:space="preserve">   enter “3”.   If this value is not known, enter 1 for wells drilled before October 22 1996, or 3 for wells drilled on or after this date.</t>
  </si>
  <si>
    <t xml:space="preserve">** Enter the number of parts of soil mixed with one part of waste.  For example, for a 3:1 mix ratio (3 parts soil to 1 part waste) </t>
  </si>
  <si>
    <t>Chloride Concentration* (mg/L)</t>
  </si>
  <si>
    <t>Oil Content (%)*</t>
  </si>
  <si>
    <t xml:space="preserve">*  Actual measured oil concentration must be used if available.  If only visual descriptions are </t>
  </si>
  <si>
    <t>** Enter the number of parts of soil mixed with one part of waste.  For example, for a 3:1 mix ratio</t>
  </si>
  <si>
    <t xml:space="preserve">      Do not include gas-cut mud or mud with no indication of oil.</t>
  </si>
  <si>
    <t xml:space="preserve">** Note: Up to 0.02 sacks of gypsum and lime per metre of well depth should be counted with other  salt additives.  </t>
  </si>
  <si>
    <t xml:space="preserve">   of this value need not be counted.</t>
  </si>
  <si>
    <t xml:space="preserve">   Gypsum and lime must be calculated separately.  Because of the limited solubility of gypsum and lime, sacks in excess</t>
  </si>
  <si>
    <r>
      <t xml:space="preserve">Sacks per metre of well depth.  This value must be less than </t>
    </r>
    <r>
      <rPr>
        <b/>
        <sz val="10"/>
        <rFont val="Arial"/>
        <family val="2"/>
      </rPr>
      <t>0.0260</t>
    </r>
    <r>
      <rPr>
        <sz val="10"/>
        <rFont val="Arial"/>
        <family val="2"/>
      </rPr>
      <t xml:space="preserve"> for wells drilled before October 22 1996, </t>
    </r>
  </si>
  <si>
    <r>
      <t>Vol. of Oil (m</t>
    </r>
    <r>
      <rPr>
        <vertAlign val="superscript"/>
        <sz val="10"/>
        <rFont val="Trebuchet MS"/>
        <family val="2"/>
      </rPr>
      <t>3</t>
    </r>
    <r>
      <rPr>
        <sz val="10"/>
        <rFont val="Trebuchet MS"/>
        <family val="2"/>
      </rPr>
      <t xml:space="preserve"> x 100)</t>
    </r>
  </si>
  <si>
    <r>
      <t xml:space="preserve">or after October 22, 1996.  The 1996 version of </t>
    </r>
    <r>
      <rPr>
        <i/>
        <sz val="10"/>
        <rFont val="Arial"/>
        <family val="2"/>
      </rPr>
      <t>Guide 50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 xml:space="preserve">Drilling Waste Management, </t>
    </r>
  </si>
  <si>
    <t xml:space="preserve">which was issued by the Energy Resources Conservation Board on this date, increased the </t>
  </si>
  <si>
    <r>
      <t xml:space="preserve">to </t>
    </r>
    <r>
      <rPr>
        <b/>
        <sz val="10"/>
        <rFont val="Arial"/>
        <family val="2"/>
      </rPr>
      <t>0.22</t>
    </r>
    <r>
      <rPr>
        <sz val="10"/>
        <rFont val="Arial"/>
        <family val="2"/>
      </rPr>
      <t xml:space="preserve">  If the value exceeds the objective, a Phase 2 ESA (Compliance Option 3) must be conducted.</t>
    </r>
  </si>
  <si>
    <r>
      <t>This value must be less than or equal to</t>
    </r>
    <r>
      <rPr>
        <b/>
        <sz val="10"/>
        <rFont val="Arial"/>
        <family val="2"/>
      </rPr>
      <t xml:space="preserve"> 200 mg/kg</t>
    </r>
    <r>
      <rPr>
        <sz val="10"/>
        <rFont val="Arial"/>
        <family val="2"/>
      </rPr>
      <t xml:space="preserve">.  If the value exceeds this objective, a Phase 2 ESA  </t>
    </r>
  </si>
  <si>
    <t>(Compliance Option 3) must be conducted.</t>
  </si>
  <si>
    <r>
      <t>0.00650</t>
    </r>
    <r>
      <rPr>
        <sz val="10"/>
        <rFont val="Arial"/>
        <family val="2"/>
      </rPr>
      <t>.  If the value exceeds the objective, a Phase 2 ESA (Compliance Option 3) must be conducted.</t>
    </r>
  </si>
  <si>
    <t>Chromium Concentration.  If this value is greater than 64 mg/kg, a Phase 2 ESA (Compliance Option 3) is required.</t>
  </si>
  <si>
    <r>
      <t xml:space="preserve"> equal to </t>
    </r>
    <r>
      <rPr>
        <b/>
        <sz val="10"/>
        <rFont val="Arial"/>
        <family val="2"/>
      </rPr>
      <t xml:space="preserve">0.020. </t>
    </r>
    <r>
      <rPr>
        <sz val="10"/>
        <rFont val="Arial"/>
        <family val="2"/>
      </rPr>
      <t xml:space="preserve"> If the value exceeds the objective, a Phase 2 ESA (Compliance Option 3) must be conducted.</t>
    </r>
  </si>
  <si>
    <r>
      <t>Sacks per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of waste.  If this value is greater than </t>
    </r>
    <r>
      <rPr>
        <b/>
        <sz val="10"/>
        <rFont val="Arial"/>
        <family val="2"/>
      </rPr>
      <t>0.10</t>
    </r>
    <r>
      <rPr>
        <sz val="10"/>
        <rFont val="Arial"/>
        <family val="2"/>
      </rPr>
      <t>, a Phase 2 ESA (Compliance Option 3) is required.</t>
    </r>
  </si>
  <si>
    <r>
      <t xml:space="preserve">or </t>
    </r>
    <r>
      <rPr>
        <b/>
        <sz val="10"/>
        <rFont val="Arial"/>
        <family val="2"/>
      </rPr>
      <t>0.0350</t>
    </r>
    <r>
      <rPr>
        <sz val="10"/>
        <rFont val="Arial"/>
        <family val="2"/>
      </rPr>
      <t xml:space="preserve"> for wells drilled on or after this date.  If the value exceeds the target, a Phase 2 ESA </t>
    </r>
  </si>
  <si>
    <t>available, a Phase 2 (Compliance Option 3) is required.</t>
  </si>
  <si>
    <t xml:space="preserve">the DST return (including mud returns) in metres and the resistivity of the DST fluid in ohms.   </t>
  </si>
  <si>
    <t xml:space="preserve">The spreadsheet will calculate the equivalent number of sacks.  This value must be entered in the salt   </t>
  </si>
  <si>
    <t>calculation in the cell labelled "Drill Stem Test Returns".</t>
  </si>
  <si>
    <t xml:space="preserve">the DST return (including mud returns) in metres and the chloride concentration of the DST fluid in mg/L. </t>
  </si>
  <si>
    <t xml:space="preserve">The spreadsheet will  calculate the equivalent number of sacks.  This value must be entered in the salt </t>
  </si>
  <si>
    <t>Resistivity (Ohms)*</t>
  </si>
  <si>
    <t>* Resistivity values from formation water databases or adjacent wells are currently not acceptable.</t>
  </si>
  <si>
    <t xml:space="preserve">*If chloride concentration is not specified, use 215,000 mg/L.  Chloride concentrations from </t>
  </si>
  <si>
    <t>formation water databases or adjacent wells are currently not acceptable.</t>
  </si>
  <si>
    <t xml:space="preserve">a Phase 2 ESA (Compliance Option 3) is required.  </t>
  </si>
  <si>
    <r>
      <t xml:space="preserve">If this value is greater than </t>
    </r>
    <r>
      <rPr>
        <b/>
        <sz val="10"/>
        <rFont val="Trebuchet MS"/>
        <family val="2"/>
      </rPr>
      <t>0.10%</t>
    </r>
    <r>
      <rPr>
        <sz val="10"/>
        <rFont val="Trebuchet MS"/>
        <family val="2"/>
      </rPr>
      <t xml:space="preserve"> (dry weight) in subsoil or </t>
    </r>
    <r>
      <rPr>
        <b/>
        <sz val="10"/>
        <rFont val="Trebuchet MS"/>
        <family val="2"/>
      </rPr>
      <t>0.50%</t>
    </r>
    <r>
      <rPr>
        <sz val="10"/>
        <rFont val="Trebuchet MS"/>
        <family val="2"/>
      </rPr>
      <t xml:space="preserve"> (dry weight) in topsoil,</t>
    </r>
  </si>
  <si>
    <t>March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</si>
</sst>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"/>
    <numFmt numFmtId="168" formatCode="[$-409]dddd\,\ mmmm\ dd\,\ yyyy"/>
    <numFmt numFmtId="169" formatCode="[$-409]mmmm\ d\,\ yyyy;@"/>
    <numFmt numFmtId="170" formatCode="[$-409]mmmm\-yy;@"/>
    <numFmt numFmtId="171" formatCode="[$€-2]\ #,##0.00_);[Red]\([$€-2]\ #,##0.00\)"/>
  </numFmts>
  <fonts count="54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0"/>
      <name val="Symbol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.5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vertAlign val="superscript"/>
      <sz val="10"/>
      <name val="Trebuchet MS"/>
      <family val="2"/>
    </font>
    <font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1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" fillId="0" borderId="0" xfId="0" applyFont="1" applyAlignment="1">
      <alignment horizontal="left" indent="8"/>
    </xf>
    <xf numFmtId="0" fontId="1" fillId="0" borderId="0" xfId="0" applyFont="1" applyAlignment="1">
      <alignment horizontal="left" inden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9" fillId="0" borderId="11" xfId="0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right" vertical="top" wrapText="1"/>
    </xf>
    <xf numFmtId="0" fontId="0" fillId="0" borderId="16" xfId="0" applyBorder="1" applyAlignment="1">
      <alignment wrapText="1"/>
    </xf>
    <xf numFmtId="0" fontId="3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right" vertical="top"/>
    </xf>
    <xf numFmtId="0" fontId="0" fillId="0" borderId="11" xfId="0" applyFill="1" applyBorder="1" applyAlignment="1">
      <alignment/>
    </xf>
    <xf numFmtId="0" fontId="0" fillId="0" borderId="19" xfId="0" applyBorder="1" applyAlignment="1">
      <alignment wrapText="1"/>
    </xf>
    <xf numFmtId="0" fontId="1" fillId="0" borderId="19" xfId="0" applyFont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0" fontId="0" fillId="34" borderId="13" xfId="0" applyFont="1" applyFill="1" applyBorder="1" applyAlignment="1" applyProtection="1">
      <alignment horizontal="center" vertical="top"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 horizontal="center" vertical="top" wrapText="1"/>
      <protection locked="0"/>
    </xf>
    <xf numFmtId="0" fontId="1" fillId="34" borderId="18" xfId="0" applyFont="1" applyFill="1" applyBorder="1" applyAlignment="1" applyProtection="1">
      <alignment horizontal="center" vertical="top" wrapText="1"/>
      <protection locked="0"/>
    </xf>
    <xf numFmtId="0" fontId="1" fillId="34" borderId="10" xfId="0" applyFont="1" applyFill="1" applyBorder="1" applyAlignment="1" applyProtection="1">
      <alignment horizontal="center" vertical="top" wrapText="1"/>
      <protection locked="0"/>
    </xf>
    <xf numFmtId="0" fontId="0" fillId="34" borderId="10" xfId="0" applyFill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top" wrapText="1"/>
      <protection locked="0"/>
    </xf>
    <xf numFmtId="10" fontId="1" fillId="34" borderId="13" xfId="0" applyNumberFormat="1" applyFont="1" applyFill="1" applyBorder="1" applyAlignment="1" applyProtection="1">
      <alignment horizontal="center" vertical="top" wrapText="1"/>
      <protection locked="0"/>
    </xf>
    <xf numFmtId="10" fontId="1" fillId="34" borderId="12" xfId="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Alignment="1">
      <alignment horizontal="right"/>
    </xf>
    <xf numFmtId="0" fontId="0" fillId="0" borderId="0" xfId="0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right" vertical="top"/>
    </xf>
    <xf numFmtId="0" fontId="2" fillId="0" borderId="17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right"/>
    </xf>
    <xf numFmtId="0" fontId="0" fillId="33" borderId="14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right"/>
    </xf>
    <xf numFmtId="0" fontId="12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34" borderId="14" xfId="0" applyFont="1" applyFill="1" applyBorder="1" applyAlignment="1" applyProtection="1">
      <alignment horizontal="center" vertical="top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49" fontId="7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4</xdr:col>
      <xdr:colOff>276225</xdr:colOff>
      <xdr:row>4</xdr:row>
      <xdr:rowOff>19050</xdr:rowOff>
    </xdr:to>
    <xdr:pic>
      <xdr:nvPicPr>
        <xdr:cNvPr id="1" name="Picture 6" descr="Forms_grayscale"/>
        <xdr:cNvPicPr preferRelativeResize="1">
          <a:picLocks noChangeAspect="1"/>
        </xdr:cNvPicPr>
      </xdr:nvPicPr>
      <xdr:blipFill>
        <a:blip r:embed="rId1"/>
        <a:srcRect l="15832" t="35043" r="7916" b="6837"/>
        <a:stretch>
          <a:fillRect/>
        </a:stretch>
      </xdr:blipFill>
      <xdr:spPr>
        <a:xfrm>
          <a:off x="114300" y="19050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59</xdr:row>
      <xdr:rowOff>66675</xdr:rowOff>
    </xdr:from>
    <xdr:to>
      <xdr:col>4</xdr:col>
      <xdr:colOff>304800</xdr:colOff>
      <xdr:row>63</xdr:row>
      <xdr:rowOff>19050</xdr:rowOff>
    </xdr:to>
    <xdr:pic>
      <xdr:nvPicPr>
        <xdr:cNvPr id="2" name="Picture 6" descr="Forms_grayscale"/>
        <xdr:cNvPicPr preferRelativeResize="1">
          <a:picLocks noChangeAspect="1"/>
        </xdr:cNvPicPr>
      </xdr:nvPicPr>
      <xdr:blipFill>
        <a:blip r:embed="rId1"/>
        <a:srcRect l="15832" t="35043" r="7916" b="6837"/>
        <a:stretch>
          <a:fillRect/>
        </a:stretch>
      </xdr:blipFill>
      <xdr:spPr>
        <a:xfrm>
          <a:off x="142875" y="9763125"/>
          <a:ext cx="1743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1743075</xdr:colOff>
      <xdr:row>4</xdr:row>
      <xdr:rowOff>28575</xdr:rowOff>
    </xdr:to>
    <xdr:pic>
      <xdr:nvPicPr>
        <xdr:cNvPr id="1" name="Picture 6" descr="Forms_grayscale"/>
        <xdr:cNvPicPr preferRelativeResize="1">
          <a:picLocks noChangeAspect="1"/>
        </xdr:cNvPicPr>
      </xdr:nvPicPr>
      <xdr:blipFill>
        <a:blip r:embed="rId1"/>
        <a:srcRect l="15832" t="35043" r="7916" b="6837"/>
        <a:stretch>
          <a:fillRect/>
        </a:stretch>
      </xdr:blipFill>
      <xdr:spPr>
        <a:xfrm>
          <a:off x="104775" y="28575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58</xdr:row>
      <xdr:rowOff>85725</xdr:rowOff>
    </xdr:from>
    <xdr:to>
      <xdr:col>1</xdr:col>
      <xdr:colOff>1771650</xdr:colOff>
      <xdr:row>63</xdr:row>
      <xdr:rowOff>0</xdr:rowOff>
    </xdr:to>
    <xdr:pic>
      <xdr:nvPicPr>
        <xdr:cNvPr id="2" name="Picture 6" descr="Forms_grayscale"/>
        <xdr:cNvPicPr preferRelativeResize="1">
          <a:picLocks noChangeAspect="1"/>
        </xdr:cNvPicPr>
      </xdr:nvPicPr>
      <xdr:blipFill>
        <a:blip r:embed="rId1"/>
        <a:srcRect l="15832" t="35043" r="7916" b="6837"/>
        <a:stretch>
          <a:fillRect/>
        </a:stretch>
      </xdr:blipFill>
      <xdr:spPr>
        <a:xfrm>
          <a:off x="133350" y="9315450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104</xdr:row>
      <xdr:rowOff>0</xdr:rowOff>
    </xdr:from>
    <xdr:to>
      <xdr:col>2</xdr:col>
      <xdr:colOff>190500</xdr:colOff>
      <xdr:row>104</xdr:row>
      <xdr:rowOff>0</xdr:rowOff>
    </xdr:to>
    <xdr:pic>
      <xdr:nvPicPr>
        <xdr:cNvPr id="1" name="Picture 4" descr="Envir_v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9452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2</xdr:col>
      <xdr:colOff>57150</xdr:colOff>
      <xdr:row>104</xdr:row>
      <xdr:rowOff>0</xdr:rowOff>
    </xdr:to>
    <xdr:pic>
      <xdr:nvPicPr>
        <xdr:cNvPr id="2" name="Picture 5" descr="Envir_v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945225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2</xdr:col>
      <xdr:colOff>85725</xdr:colOff>
      <xdr:row>104</xdr:row>
      <xdr:rowOff>0</xdr:rowOff>
    </xdr:to>
    <xdr:pic>
      <xdr:nvPicPr>
        <xdr:cNvPr id="3" name="Picture 6" descr="Envir_v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945225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66675</xdr:colOff>
      <xdr:row>4</xdr:row>
      <xdr:rowOff>19050</xdr:rowOff>
    </xdr:to>
    <xdr:pic>
      <xdr:nvPicPr>
        <xdr:cNvPr id="4" name="Picture 6" descr="Forms_grayscale"/>
        <xdr:cNvPicPr preferRelativeResize="1">
          <a:picLocks noChangeAspect="1"/>
        </xdr:cNvPicPr>
      </xdr:nvPicPr>
      <xdr:blipFill>
        <a:blip r:embed="rId2"/>
        <a:srcRect l="15832" t="35043" r="7916" b="6837"/>
        <a:stretch>
          <a:fillRect/>
        </a:stretch>
      </xdr:blipFill>
      <xdr:spPr>
        <a:xfrm>
          <a:off x="104775" y="19050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104775</xdr:rowOff>
    </xdr:from>
    <xdr:to>
      <xdr:col>3</xdr:col>
      <xdr:colOff>66675</xdr:colOff>
      <xdr:row>53</xdr:row>
      <xdr:rowOff>180975</xdr:rowOff>
    </xdr:to>
    <xdr:pic>
      <xdr:nvPicPr>
        <xdr:cNvPr id="5" name="Picture 6" descr="Forms_grayscale"/>
        <xdr:cNvPicPr preferRelativeResize="1">
          <a:picLocks noChangeAspect="1"/>
        </xdr:cNvPicPr>
      </xdr:nvPicPr>
      <xdr:blipFill>
        <a:blip r:embed="rId2"/>
        <a:srcRect l="15832" t="35043" r="7916" b="6837"/>
        <a:stretch>
          <a:fillRect/>
        </a:stretch>
      </xdr:blipFill>
      <xdr:spPr>
        <a:xfrm>
          <a:off x="104775" y="9210675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7"/>
  <sheetViews>
    <sheetView zoomScaleSheetLayoutView="90" zoomScalePageLayoutView="0" workbookViewId="0" topLeftCell="A1">
      <selection activeCell="G12" sqref="G12"/>
    </sheetView>
  </sheetViews>
  <sheetFormatPr defaultColWidth="9.140625" defaultRowHeight="12.75"/>
  <cols>
    <col min="1" max="1" width="1.7109375" style="0" customWidth="1"/>
    <col min="2" max="2" width="9.421875" style="0" customWidth="1"/>
    <col min="4" max="4" width="3.421875" style="0" customWidth="1"/>
    <col min="5" max="5" width="12.7109375" style="0" customWidth="1"/>
    <col min="6" max="6" width="3.421875" style="0" customWidth="1"/>
    <col min="7" max="7" width="9.8515625" style="0" bestFit="1" customWidth="1"/>
    <col min="8" max="8" width="3.00390625" style="0" customWidth="1"/>
    <col min="9" max="9" width="9.28125" style="0" bestFit="1" customWidth="1"/>
    <col min="10" max="10" width="3.421875" style="0" customWidth="1"/>
    <col min="11" max="11" width="5.140625" style="0" customWidth="1"/>
    <col min="12" max="12" width="3.57421875" style="0" customWidth="1"/>
    <col min="13" max="13" width="20.57421875" style="0" customWidth="1"/>
    <col min="14" max="14" width="1.8515625" style="0" customWidth="1"/>
  </cols>
  <sheetData>
    <row r="2" spans="13:14" ht="12.75">
      <c r="M2" s="167" t="s">
        <v>170</v>
      </c>
      <c r="N2" s="142"/>
    </row>
    <row r="4" spans="7:14" ht="12.75">
      <c r="G4" s="128" t="s">
        <v>74</v>
      </c>
      <c r="H4" s="129"/>
      <c r="I4" s="129"/>
      <c r="J4" s="129"/>
      <c r="K4" s="129"/>
      <c r="L4" s="129"/>
      <c r="M4" s="129"/>
      <c r="N4" s="129"/>
    </row>
    <row r="5" spans="2:14" ht="3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ht="8.25" customHeight="1"/>
    <row r="7" spans="2:14" ht="12.75">
      <c r="B7" s="39" t="s">
        <v>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2:14" ht="6.75" customHeight="1">
      <c r="B8" s="3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2.75">
      <c r="B9" s="18" t="s">
        <v>20</v>
      </c>
      <c r="C9" s="18" t="s">
        <v>134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2.75">
      <c r="B10" s="18"/>
      <c r="C10" s="18" t="s">
        <v>148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2:14" ht="12.75">
      <c r="B11" s="18"/>
      <c r="C11" s="18" t="s">
        <v>149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2:14" ht="12.75">
      <c r="B12" s="18"/>
      <c r="C12" s="18" t="s">
        <v>135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2:14" ht="7.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2.75">
      <c r="B14" s="40" t="s">
        <v>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2:14" ht="12.75">
      <c r="B15" s="18" t="s">
        <v>21</v>
      </c>
      <c r="C15" s="18" t="s">
        <v>118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ht="12.75">
      <c r="B16" s="18" t="s">
        <v>119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ht="12.75">
      <c r="B17" s="18" t="s">
        <v>150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14" ht="8.2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2:14" ht="28.5" customHeight="1">
      <c r="B19" s="131" t="s">
        <v>2</v>
      </c>
      <c r="C19" s="132"/>
      <c r="D19" s="21"/>
      <c r="E19" s="43" t="s">
        <v>3</v>
      </c>
      <c r="G19" s="107" t="s">
        <v>10</v>
      </c>
      <c r="H19" s="21"/>
      <c r="I19" s="43" t="s">
        <v>4</v>
      </c>
      <c r="J19" s="18"/>
      <c r="K19" s="18"/>
      <c r="L19" s="18"/>
      <c r="M19" s="18"/>
      <c r="N19" s="18"/>
    </row>
    <row r="20" spans="2:14" ht="12.75">
      <c r="B20" s="126"/>
      <c r="C20" s="127"/>
      <c r="D20" s="1" t="s">
        <v>5</v>
      </c>
      <c r="E20" s="98"/>
      <c r="F20" s="106" t="s">
        <v>5</v>
      </c>
      <c r="G20" s="100"/>
      <c r="H20" s="28" t="s">
        <v>6</v>
      </c>
      <c r="I20" s="21" t="e">
        <f>B20/(E20*G20)</f>
        <v>#DIV/0!</v>
      </c>
      <c r="J20" s="18"/>
      <c r="K20" s="18"/>
      <c r="L20" s="18"/>
      <c r="M20" s="18"/>
      <c r="N20" s="18"/>
    </row>
    <row r="21" spans="2:14" ht="13.5" customHeight="1">
      <c r="B21" s="7" t="s">
        <v>22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2:14" ht="13.5" customHeight="1">
      <c r="B22" s="7" t="s">
        <v>58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2:14" ht="13.5" customHeight="1">
      <c r="B23" s="7" t="s">
        <v>131</v>
      </c>
      <c r="C23" s="6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 ht="13.5" customHeight="1">
      <c r="B24" s="7" t="s">
        <v>132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2:14" ht="9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4" ht="12.75">
      <c r="B26" s="40" t="s">
        <v>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2:14" ht="12.75">
      <c r="B27" s="41" t="s">
        <v>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2:14" ht="12.75">
      <c r="B28" s="18" t="s">
        <v>56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2:14" ht="12.75">
      <c r="B29" s="18" t="s">
        <v>57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4" ht="9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2:14" ht="12.75">
      <c r="B31" s="18" t="s">
        <v>120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2:14" ht="14.25">
      <c r="B32" s="18" t="s">
        <v>121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2:14" ht="12.75">
      <c r="B33" s="18" t="s">
        <v>151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2:14" ht="12.75">
      <c r="B34" s="18" t="s">
        <v>152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2:14" ht="12.7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2:14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2:14" ht="42.75" customHeight="1">
      <c r="B37" s="133" t="s">
        <v>9</v>
      </c>
      <c r="C37" s="134"/>
      <c r="D37" s="20"/>
      <c r="E37" s="19" t="s">
        <v>83</v>
      </c>
      <c r="F37" s="20"/>
      <c r="G37" s="109" t="s">
        <v>10</v>
      </c>
      <c r="H37" s="111"/>
      <c r="I37" s="108"/>
      <c r="J37" s="108"/>
      <c r="K37" s="108"/>
      <c r="L37" s="108"/>
      <c r="M37" s="44" t="s">
        <v>11</v>
      </c>
      <c r="N37" s="18"/>
    </row>
    <row r="38" spans="2:14" ht="12.75">
      <c r="B38" s="126"/>
      <c r="C38" s="127"/>
      <c r="D38" s="21" t="s">
        <v>12</v>
      </c>
      <c r="E38" s="98"/>
      <c r="F38" s="1" t="s">
        <v>5</v>
      </c>
      <c r="G38" s="99"/>
      <c r="H38" s="110" t="s">
        <v>5</v>
      </c>
      <c r="I38" s="45">
        <v>1500</v>
      </c>
      <c r="J38" s="45" t="s">
        <v>13</v>
      </c>
      <c r="K38" s="45">
        <v>70</v>
      </c>
      <c r="L38" s="45" t="s">
        <v>6</v>
      </c>
      <c r="M38" s="45" t="e">
        <f>(B38*E38/(G38*I38))+K38</f>
        <v>#DIV/0!</v>
      </c>
      <c r="N38" s="18"/>
    </row>
    <row r="39" spans="2:14" ht="13.5" customHeight="1">
      <c r="B39" s="135" t="s">
        <v>55</v>
      </c>
      <c r="C39" s="135"/>
      <c r="D39" s="135"/>
      <c r="E39" s="135"/>
      <c r="F39" s="135"/>
      <c r="G39" s="135"/>
      <c r="H39" s="135"/>
      <c r="I39" s="135"/>
      <c r="J39" s="7"/>
      <c r="K39" s="7"/>
      <c r="L39" s="7"/>
      <c r="M39" s="7"/>
      <c r="N39" s="18"/>
    </row>
    <row r="40" spans="2:14" ht="13.5" customHeight="1">
      <c r="B40" s="122" t="s">
        <v>137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</row>
    <row r="41" spans="2:14" ht="13.5" customHeight="1">
      <c r="B41" s="47" t="s">
        <v>136</v>
      </c>
      <c r="C41" s="47"/>
      <c r="D41" s="47"/>
      <c r="E41" s="47"/>
      <c r="F41" s="7"/>
      <c r="G41" s="7"/>
      <c r="H41" s="7"/>
      <c r="I41" s="7"/>
      <c r="J41" s="7"/>
      <c r="K41" s="7"/>
      <c r="L41" s="7"/>
      <c r="M41" s="7"/>
      <c r="N41" s="18"/>
    </row>
    <row r="42" spans="2:14" ht="9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8"/>
    </row>
    <row r="43" spans="2:14" ht="12.75">
      <c r="B43" s="41" t="s">
        <v>14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2:14" ht="12.75">
      <c r="B44" s="18" t="s">
        <v>60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2:14" ht="12.75">
      <c r="B45" s="18" t="s">
        <v>59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2:14" ht="8.2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2:14" ht="12.75">
      <c r="B47" s="18" t="s">
        <v>122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2:14" ht="12.75">
      <c r="B48" s="18" t="s">
        <v>123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2:14" ht="12.75">
      <c r="B49" s="39" t="s">
        <v>153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2:14" ht="12.7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2:14" ht="5.2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2:14" ht="29.25" customHeight="1">
      <c r="B52" s="124" t="s">
        <v>15</v>
      </c>
      <c r="C52" s="125"/>
      <c r="D52" s="21"/>
      <c r="E52" s="43" t="s">
        <v>3</v>
      </c>
      <c r="G52" s="107" t="s">
        <v>10</v>
      </c>
      <c r="H52" s="21"/>
      <c r="I52" s="43" t="s">
        <v>4</v>
      </c>
      <c r="J52" s="18"/>
      <c r="K52" s="18"/>
      <c r="L52" s="18"/>
      <c r="M52" s="18"/>
      <c r="N52" s="18"/>
    </row>
    <row r="53" spans="2:14" ht="12.75">
      <c r="B53" s="126"/>
      <c r="C53" s="127"/>
      <c r="D53" s="1" t="s">
        <v>5</v>
      </c>
      <c r="E53" s="98"/>
      <c r="F53" s="106" t="s">
        <v>5</v>
      </c>
      <c r="G53" s="100"/>
      <c r="H53" s="28" t="s">
        <v>6</v>
      </c>
      <c r="I53" s="21" t="e">
        <f>B53/(E53*G53)</f>
        <v>#DIV/0!</v>
      </c>
      <c r="J53" s="18"/>
      <c r="K53" s="18"/>
      <c r="L53" s="18"/>
      <c r="M53" s="18"/>
      <c r="N53" s="18"/>
    </row>
    <row r="54" spans="2:14" ht="13.5" customHeight="1">
      <c r="B54" s="47" t="s">
        <v>62</v>
      </c>
      <c r="C54" s="2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2:14" ht="13.5" customHeight="1">
      <c r="B55" s="29" t="s">
        <v>63</v>
      </c>
      <c r="C55" s="2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2:14" ht="13.5" customHeight="1">
      <c r="B56" s="122" t="s">
        <v>137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</row>
    <row r="57" spans="2:14" ht="12.75" customHeight="1">
      <c r="B57" s="47" t="s">
        <v>136</v>
      </c>
      <c r="C57" s="47"/>
      <c r="D57" s="47"/>
      <c r="E57" s="47"/>
      <c r="F57" s="7"/>
      <c r="G57" s="7"/>
      <c r="H57" s="7"/>
      <c r="I57" s="7"/>
      <c r="J57" s="7"/>
      <c r="K57" s="7"/>
      <c r="L57" s="7"/>
      <c r="M57" s="7"/>
      <c r="N57" s="18"/>
    </row>
    <row r="58" spans="2:14" ht="12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18"/>
    </row>
    <row r="59" spans="2:14" ht="13.5" customHeight="1">
      <c r="B59" s="31"/>
      <c r="C59" s="48" t="s">
        <v>6</v>
      </c>
      <c r="D59" s="18" t="s">
        <v>54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2:14" s="11" customFormat="1" ht="13.5" customHeight="1">
      <c r="B60" s="49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2:14" s="11" customFormat="1" ht="13.5" customHeight="1">
      <c r="B61" s="49"/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2:14" s="11" customFormat="1" ht="13.5" customHeight="1">
      <c r="B62" s="49"/>
      <c r="C62" s="50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2:14" s="11" customFormat="1" ht="13.5" customHeight="1">
      <c r="B63" s="49"/>
      <c r="C63" s="50"/>
      <c r="D63" s="51"/>
      <c r="E63" s="51"/>
      <c r="F63" s="51"/>
      <c r="G63" s="130" t="s">
        <v>75</v>
      </c>
      <c r="H63" s="130"/>
      <c r="I63" s="130"/>
      <c r="J63" s="130"/>
      <c r="K63" s="130"/>
      <c r="L63" s="130"/>
      <c r="M63" s="130"/>
      <c r="N63" s="130"/>
    </row>
    <row r="64" spans="2:14" s="11" customFormat="1" ht="3.75" customHeight="1">
      <c r="B64" s="52"/>
      <c r="C64" s="53"/>
      <c r="D64" s="52"/>
      <c r="E64" s="52"/>
      <c r="F64" s="52"/>
      <c r="G64" s="12"/>
      <c r="H64" s="12"/>
      <c r="I64" s="12"/>
      <c r="J64" s="12"/>
      <c r="K64" s="12"/>
      <c r="L64" s="12"/>
      <c r="M64" s="12"/>
      <c r="N64" s="12"/>
    </row>
    <row r="65" spans="2:14" s="11" customFormat="1" ht="13.5" customHeight="1">
      <c r="B65" s="49"/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2:14" ht="12.75">
      <c r="B66" s="40" t="s">
        <v>16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2:14" ht="12.75">
      <c r="B67" s="41" t="s">
        <v>8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2:14" ht="12.75">
      <c r="B68" s="18" t="s">
        <v>69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2:14" ht="12.75">
      <c r="B69" s="18" t="s">
        <v>68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2:14" ht="12.7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2:14" ht="12.75">
      <c r="B71" s="18" t="s">
        <v>129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2:14" ht="12.75">
      <c r="B72" s="18" t="s">
        <v>130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2:14" ht="12.75">
      <c r="B73" s="18" t="s">
        <v>154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2:14" ht="12.7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2:14" ht="39.75">
      <c r="B75" s="124" t="s">
        <v>17</v>
      </c>
      <c r="C75" s="125"/>
      <c r="D75" s="21"/>
      <c r="E75" s="42" t="s">
        <v>83</v>
      </c>
      <c r="F75" s="36"/>
      <c r="G75" s="42" t="s">
        <v>18</v>
      </c>
      <c r="H75" s="36"/>
      <c r="I75" s="36"/>
      <c r="J75" s="36"/>
      <c r="K75" s="36"/>
      <c r="L75" s="36"/>
      <c r="M75" s="42" t="s">
        <v>19</v>
      </c>
      <c r="N75" s="18"/>
    </row>
    <row r="76" spans="2:14" ht="12.75">
      <c r="B76" s="126"/>
      <c r="C76" s="127"/>
      <c r="D76" s="21" t="s">
        <v>12</v>
      </c>
      <c r="E76" s="99"/>
      <c r="F76" s="1" t="s">
        <v>5</v>
      </c>
      <c r="G76" s="99"/>
      <c r="H76" s="1" t="s">
        <v>5</v>
      </c>
      <c r="I76" s="45">
        <v>1500</v>
      </c>
      <c r="J76" s="45" t="s">
        <v>13</v>
      </c>
      <c r="K76" s="45">
        <v>30</v>
      </c>
      <c r="L76" s="45" t="s">
        <v>6</v>
      </c>
      <c r="M76" s="45" t="e">
        <f>(B76*E76/(G76*I76))+K76</f>
        <v>#DIV/0!</v>
      </c>
      <c r="N76" s="18"/>
    </row>
    <row r="77" spans="2:14" ht="12.75">
      <c r="B77" s="46" t="s">
        <v>76</v>
      </c>
      <c r="C77" s="46"/>
      <c r="D77" s="46"/>
      <c r="E77" s="46"/>
      <c r="F77" s="46"/>
      <c r="G77" s="46"/>
      <c r="H77" s="46"/>
      <c r="I77" s="7"/>
      <c r="J77" s="7"/>
      <c r="K77" s="7"/>
      <c r="L77" s="7"/>
      <c r="M77" s="7"/>
      <c r="N77" s="7"/>
    </row>
    <row r="78" spans="2:14" ht="12.75">
      <c r="B78" s="46" t="s">
        <v>77</v>
      </c>
      <c r="C78" s="46"/>
      <c r="D78" s="46"/>
      <c r="E78" s="46"/>
      <c r="F78" s="46"/>
      <c r="G78" s="46"/>
      <c r="H78" s="46"/>
      <c r="I78" s="7"/>
      <c r="J78" s="7"/>
      <c r="K78" s="7"/>
      <c r="L78" s="7"/>
      <c r="M78" s="7"/>
      <c r="N78" s="7"/>
    </row>
    <row r="79" spans="2:14" ht="12.75">
      <c r="B79" s="46" t="s">
        <v>133</v>
      </c>
      <c r="C79" s="4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2:14" ht="12.7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2:14" ht="12.75">
      <c r="B81" s="41" t="s">
        <v>14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2:14" ht="12.75">
      <c r="B82" s="18" t="s">
        <v>67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2:14" ht="12.75">
      <c r="B83" s="18" t="s">
        <v>66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2:14" ht="12.7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2:14" ht="12.75">
      <c r="B85" s="18" t="s">
        <v>61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2:14" ht="12.75">
      <c r="B86" s="18" t="s">
        <v>124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2:14" ht="12.75">
      <c r="B87" s="18" t="s">
        <v>155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2:14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2:14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2:14" ht="25.5">
      <c r="B90" s="124" t="s">
        <v>15</v>
      </c>
      <c r="C90" s="125"/>
      <c r="D90" s="21"/>
      <c r="E90" s="43" t="s">
        <v>3</v>
      </c>
      <c r="G90" s="107" t="s">
        <v>10</v>
      </c>
      <c r="H90" s="21"/>
      <c r="I90" s="43" t="s">
        <v>4</v>
      </c>
      <c r="J90" s="18"/>
      <c r="K90" s="18"/>
      <c r="L90" s="18"/>
      <c r="M90" s="18"/>
      <c r="N90" s="18"/>
    </row>
    <row r="91" spans="2:14" ht="12.75">
      <c r="B91" s="126"/>
      <c r="C91" s="127"/>
      <c r="D91" s="1" t="s">
        <v>5</v>
      </c>
      <c r="E91" s="98"/>
      <c r="F91" s="106" t="s">
        <v>5</v>
      </c>
      <c r="G91" s="100"/>
      <c r="H91" s="28" t="s">
        <v>6</v>
      </c>
      <c r="I91" s="21" t="e">
        <f>B91/(E91*G91)</f>
        <v>#DIV/0!</v>
      </c>
      <c r="J91" s="18"/>
      <c r="K91" s="18"/>
      <c r="L91" s="18"/>
      <c r="M91" s="18"/>
      <c r="N91" s="18"/>
    </row>
    <row r="92" spans="2:14" ht="12.75">
      <c r="B92" s="123" t="s">
        <v>65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</row>
    <row r="93" spans="2:14" ht="12.75">
      <c r="B93" s="123" t="s">
        <v>64</v>
      </c>
      <c r="C93" s="123"/>
      <c r="D93" s="123"/>
      <c r="E93" s="123"/>
      <c r="F93" s="18"/>
      <c r="G93" s="18"/>
      <c r="H93" s="18"/>
      <c r="I93" s="18"/>
      <c r="J93" s="18"/>
      <c r="K93" s="18"/>
      <c r="L93" s="18"/>
      <c r="M93" s="18"/>
      <c r="N93" s="18"/>
    </row>
    <row r="94" spans="2:14" ht="12.75">
      <c r="B94" s="46" t="s">
        <v>77</v>
      </c>
      <c r="C94" s="46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2:14" ht="12.75">
      <c r="B95" s="46" t="s">
        <v>133</v>
      </c>
      <c r="C95" s="46"/>
      <c r="F95" s="18"/>
      <c r="G95" s="18"/>
      <c r="H95" s="18"/>
      <c r="I95" s="18"/>
      <c r="J95" s="18"/>
      <c r="K95" s="18"/>
      <c r="L95" s="18"/>
      <c r="M95" s="18"/>
      <c r="N95" s="18"/>
    </row>
    <row r="97" spans="2:14" ht="12.75">
      <c r="B97" s="31"/>
      <c r="C97" s="32" t="s">
        <v>6</v>
      </c>
      <c r="D97" s="18" t="s">
        <v>54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</row>
  </sheetData>
  <sheetProtection selectLockedCells="1"/>
  <mergeCells count="18">
    <mergeCell ref="M2:N2"/>
    <mergeCell ref="G4:N4"/>
    <mergeCell ref="G63:N63"/>
    <mergeCell ref="B19:C19"/>
    <mergeCell ref="B20:C20"/>
    <mergeCell ref="B37:C37"/>
    <mergeCell ref="B38:C38"/>
    <mergeCell ref="B39:I39"/>
    <mergeCell ref="B40:N40"/>
    <mergeCell ref="B52:C52"/>
    <mergeCell ref="B53:C53"/>
    <mergeCell ref="B56:N56"/>
    <mergeCell ref="B92:N92"/>
    <mergeCell ref="B93:E93"/>
    <mergeCell ref="B90:C90"/>
    <mergeCell ref="B91:C91"/>
    <mergeCell ref="B75:C75"/>
    <mergeCell ref="B76:C76"/>
  </mergeCells>
  <printOptions/>
  <pageMargins left="0.75" right="0.75" top="0.4" bottom="0.44" header="0" footer="0"/>
  <pageSetup horizontalDpi="600" verticalDpi="600" orientation="portrait" scale="96" r:id="rId2"/>
  <rowBreaks count="1" manualBreakCount="1">
    <brk id="59" min="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7"/>
  <sheetViews>
    <sheetView zoomScalePageLayoutView="0" workbookViewId="0" topLeftCell="A31">
      <selection activeCell="G65" sqref="G65"/>
    </sheetView>
  </sheetViews>
  <sheetFormatPr defaultColWidth="9.140625" defaultRowHeight="12.75"/>
  <cols>
    <col min="1" max="1" width="1.57421875" style="0" customWidth="1"/>
    <col min="2" max="2" width="26.8515625" style="4" customWidth="1"/>
    <col min="3" max="3" width="8.140625" style="4" customWidth="1"/>
    <col min="4" max="4" width="15.140625" style="0" customWidth="1"/>
    <col min="5" max="5" width="3.57421875" style="0" customWidth="1"/>
    <col min="6" max="6" width="11.00390625" style="0" customWidth="1"/>
    <col min="7" max="7" width="3.57421875" style="0" customWidth="1"/>
    <col min="8" max="8" width="7.8515625" style="0" customWidth="1"/>
    <col min="9" max="9" width="5.140625" style="0" customWidth="1"/>
    <col min="10" max="10" width="9.28125" style="0" customWidth="1"/>
    <col min="11" max="11" width="8.00390625" style="0" customWidth="1"/>
  </cols>
  <sheetData>
    <row r="1" ht="12.75">
      <c r="B1"/>
    </row>
    <row r="2" spans="9:10" ht="12.75">
      <c r="I2" s="167" t="s">
        <v>170</v>
      </c>
      <c r="J2" s="129"/>
    </row>
    <row r="4" spans="2:10" ht="12.75">
      <c r="B4"/>
      <c r="D4" s="128" t="s">
        <v>72</v>
      </c>
      <c r="E4" s="142"/>
      <c r="F4" s="142"/>
      <c r="G4" s="142"/>
      <c r="H4" s="142"/>
      <c r="I4" s="142"/>
      <c r="J4" s="142"/>
    </row>
    <row r="5" spans="2:10" ht="4.5" customHeight="1">
      <c r="B5" s="8"/>
      <c r="C5" s="8"/>
      <c r="D5" s="9"/>
      <c r="E5" s="9"/>
      <c r="F5" s="9"/>
      <c r="G5" s="9"/>
      <c r="H5" s="9"/>
      <c r="I5" s="9"/>
      <c r="J5" s="9"/>
    </row>
    <row r="6" spans="2:10" ht="12.75">
      <c r="B6" s="13"/>
      <c r="C6" s="13"/>
      <c r="D6" s="14"/>
      <c r="E6" s="14"/>
      <c r="F6" s="14"/>
      <c r="G6" s="14"/>
      <c r="H6" s="14"/>
      <c r="I6" s="14"/>
      <c r="J6" s="14"/>
    </row>
    <row r="7" spans="2:10" ht="12.75">
      <c r="B7" s="34" t="s">
        <v>23</v>
      </c>
      <c r="C7" s="15"/>
      <c r="D7" s="16"/>
      <c r="E7" s="16"/>
      <c r="F7" s="16"/>
      <c r="G7" s="16"/>
      <c r="H7" s="16"/>
      <c r="I7" s="16"/>
      <c r="J7" s="16"/>
    </row>
    <row r="8" spans="2:10" ht="8.25" customHeight="1">
      <c r="B8" s="34"/>
      <c r="C8" s="15"/>
      <c r="D8" s="16"/>
      <c r="E8" s="16"/>
      <c r="F8" s="16"/>
      <c r="G8" s="16"/>
      <c r="H8" s="16"/>
      <c r="I8" s="16"/>
      <c r="J8" s="16"/>
    </row>
    <row r="9" spans="2:10" ht="12.75">
      <c r="B9" s="30" t="s">
        <v>24</v>
      </c>
      <c r="C9" s="17"/>
      <c r="D9" s="18"/>
      <c r="E9" s="18"/>
      <c r="F9" s="18"/>
      <c r="G9" s="18"/>
      <c r="H9" s="18"/>
      <c r="I9" s="18"/>
      <c r="J9" s="18"/>
    </row>
    <row r="10" spans="2:10" ht="12.75">
      <c r="B10" s="17" t="s">
        <v>103</v>
      </c>
      <c r="C10" s="17"/>
      <c r="D10" s="18"/>
      <c r="E10" s="18"/>
      <c r="F10" s="18"/>
      <c r="G10" s="18"/>
      <c r="H10" s="18"/>
      <c r="I10" s="18"/>
      <c r="J10" s="18"/>
    </row>
    <row r="11" spans="2:10" ht="14.25">
      <c r="B11" s="17" t="s">
        <v>156</v>
      </c>
      <c r="C11" s="17"/>
      <c r="D11" s="18"/>
      <c r="E11" s="18"/>
      <c r="F11" s="18"/>
      <c r="G11" s="18"/>
      <c r="H11" s="18"/>
      <c r="I11" s="18"/>
      <c r="J11" s="18"/>
    </row>
    <row r="12" spans="2:10" ht="8.25" customHeight="1">
      <c r="B12" s="17"/>
      <c r="C12" s="17"/>
      <c r="D12" s="18"/>
      <c r="E12" s="18"/>
      <c r="F12" s="18"/>
      <c r="G12" s="18"/>
      <c r="H12" s="18"/>
      <c r="I12" s="18"/>
      <c r="J12" s="18"/>
    </row>
    <row r="13" spans="2:10" ht="12.75">
      <c r="B13" s="17" t="s">
        <v>113</v>
      </c>
      <c r="C13" s="17"/>
      <c r="D13" s="18"/>
      <c r="E13" s="18"/>
      <c r="F13" s="18"/>
      <c r="G13" s="18"/>
      <c r="H13" s="18"/>
      <c r="I13" s="18"/>
      <c r="J13" s="18"/>
    </row>
    <row r="14" spans="2:10" ht="12.75">
      <c r="B14" s="17" t="s">
        <v>117</v>
      </c>
      <c r="C14" s="17"/>
      <c r="D14" s="18"/>
      <c r="E14" s="18"/>
      <c r="F14" s="18"/>
      <c r="G14" s="18"/>
      <c r="H14" s="18"/>
      <c r="I14" s="18"/>
      <c r="J14" s="18"/>
    </row>
    <row r="15" spans="2:10" ht="7.5" customHeight="1">
      <c r="B15" s="17"/>
      <c r="C15" s="17"/>
      <c r="D15" s="18"/>
      <c r="E15" s="18"/>
      <c r="F15" s="18"/>
      <c r="G15" s="18"/>
      <c r="H15" s="18"/>
      <c r="I15" s="18"/>
      <c r="J15" s="18"/>
    </row>
    <row r="16" spans="2:10" ht="19.5" customHeight="1">
      <c r="B16" s="154" t="s">
        <v>25</v>
      </c>
      <c r="C16" s="155"/>
      <c r="D16" s="133" t="s">
        <v>52</v>
      </c>
      <c r="E16" s="136"/>
      <c r="F16" s="133" t="s">
        <v>26</v>
      </c>
      <c r="G16" s="136"/>
      <c r="H16" s="133" t="s">
        <v>27</v>
      </c>
      <c r="I16" s="133"/>
      <c r="J16" s="18"/>
    </row>
    <row r="17" spans="2:10" ht="12.75" customHeight="1">
      <c r="B17" s="156"/>
      <c r="C17" s="157"/>
      <c r="D17" s="133"/>
      <c r="E17" s="136"/>
      <c r="F17" s="133"/>
      <c r="G17" s="136"/>
      <c r="H17" s="133"/>
      <c r="I17" s="133"/>
      <c r="J17" s="18"/>
    </row>
    <row r="18" spans="2:10" ht="12.75" customHeight="1">
      <c r="B18" s="158"/>
      <c r="C18" s="159"/>
      <c r="D18" s="133"/>
      <c r="E18" s="136"/>
      <c r="F18" s="133"/>
      <c r="G18" s="136"/>
      <c r="H18" s="133"/>
      <c r="I18" s="133"/>
      <c r="J18" s="18"/>
    </row>
    <row r="19" spans="2:10" ht="8.25" customHeight="1">
      <c r="B19" s="138"/>
      <c r="C19" s="139"/>
      <c r="D19" s="139"/>
      <c r="E19" s="139"/>
      <c r="F19" s="139"/>
      <c r="G19" s="139"/>
      <c r="H19" s="139"/>
      <c r="I19" s="140"/>
      <c r="J19" s="18"/>
    </row>
    <row r="20" spans="2:10" ht="15" customHeight="1">
      <c r="B20" s="147" t="s">
        <v>28</v>
      </c>
      <c r="C20" s="147"/>
      <c r="D20" s="98"/>
      <c r="E20" s="21" t="s">
        <v>29</v>
      </c>
      <c r="F20" s="22">
        <v>1</v>
      </c>
      <c r="G20" s="21" t="s">
        <v>6</v>
      </c>
      <c r="H20" s="137">
        <f aca="true" t="shared" si="0" ref="H20:H25">D20*F20</f>
        <v>0</v>
      </c>
      <c r="I20" s="137"/>
      <c r="J20" s="18"/>
    </row>
    <row r="21" spans="2:10" ht="15" customHeight="1">
      <c r="B21" s="147" t="s">
        <v>30</v>
      </c>
      <c r="C21" s="147"/>
      <c r="D21" s="98"/>
      <c r="E21" s="21" t="s">
        <v>29</v>
      </c>
      <c r="F21" s="23">
        <v>0.75</v>
      </c>
      <c r="G21" s="21" t="s">
        <v>6</v>
      </c>
      <c r="H21" s="137">
        <f t="shared" si="0"/>
        <v>0</v>
      </c>
      <c r="I21" s="137"/>
      <c r="J21" s="18"/>
    </row>
    <row r="22" spans="2:10" ht="15" customHeight="1">
      <c r="B22" s="147" t="s">
        <v>31</v>
      </c>
      <c r="C22" s="147"/>
      <c r="D22" s="98"/>
      <c r="E22" s="21" t="s">
        <v>29</v>
      </c>
      <c r="F22" s="23">
        <v>0.68</v>
      </c>
      <c r="G22" s="21" t="s">
        <v>6</v>
      </c>
      <c r="H22" s="137">
        <f t="shared" si="0"/>
        <v>0</v>
      </c>
      <c r="I22" s="137"/>
      <c r="J22" s="18"/>
    </row>
    <row r="23" spans="2:10" ht="15" customHeight="1">
      <c r="B23" s="147" t="s">
        <v>32</v>
      </c>
      <c r="C23" s="147"/>
      <c r="D23" s="98"/>
      <c r="E23" s="21" t="s">
        <v>29</v>
      </c>
      <c r="F23" s="23">
        <v>0.95</v>
      </c>
      <c r="G23" s="21" t="s">
        <v>6</v>
      </c>
      <c r="H23" s="137">
        <f t="shared" si="0"/>
        <v>0</v>
      </c>
      <c r="I23" s="137"/>
      <c r="J23" s="18"/>
    </row>
    <row r="24" spans="2:10" ht="15" customHeight="1">
      <c r="B24" s="147" t="s">
        <v>33</v>
      </c>
      <c r="C24" s="147"/>
      <c r="D24" s="98"/>
      <c r="E24" s="21" t="s">
        <v>29</v>
      </c>
      <c r="F24" s="23">
        <v>1.37</v>
      </c>
      <c r="G24" s="21" t="s">
        <v>6</v>
      </c>
      <c r="H24" s="137">
        <f t="shared" si="0"/>
        <v>0</v>
      </c>
      <c r="I24" s="137"/>
      <c r="J24" s="18"/>
    </row>
    <row r="25" spans="2:10" ht="12.75">
      <c r="B25" s="147" t="s">
        <v>34</v>
      </c>
      <c r="C25" s="147"/>
      <c r="D25" s="98"/>
      <c r="E25" s="21" t="s">
        <v>29</v>
      </c>
      <c r="F25" s="23">
        <v>0.22</v>
      </c>
      <c r="G25" s="21" t="s">
        <v>6</v>
      </c>
      <c r="H25" s="137">
        <f t="shared" si="0"/>
        <v>0</v>
      </c>
      <c r="I25" s="137"/>
      <c r="J25" s="18"/>
    </row>
    <row r="26" spans="2:10" ht="8.25" customHeight="1">
      <c r="B26" s="138"/>
      <c r="C26" s="139"/>
      <c r="D26" s="139"/>
      <c r="E26" s="139"/>
      <c r="F26" s="139"/>
      <c r="G26" s="139"/>
      <c r="H26" s="139"/>
      <c r="I26" s="140"/>
      <c r="J26" s="18"/>
    </row>
    <row r="27" spans="2:10" ht="15" customHeight="1">
      <c r="B27" s="147" t="s">
        <v>35</v>
      </c>
      <c r="C27" s="147"/>
      <c r="D27" s="98"/>
      <c r="E27" s="21" t="s">
        <v>29</v>
      </c>
      <c r="F27" s="23">
        <v>0.72</v>
      </c>
      <c r="G27" s="21" t="s">
        <v>6</v>
      </c>
      <c r="H27" s="137">
        <f>D27*F27</f>
        <v>0</v>
      </c>
      <c r="I27" s="137"/>
      <c r="J27" s="18"/>
    </row>
    <row r="28" spans="2:10" ht="15" customHeight="1">
      <c r="B28" s="147" t="s">
        <v>36</v>
      </c>
      <c r="C28" s="147"/>
      <c r="D28" s="98"/>
      <c r="E28" s="21" t="s">
        <v>29</v>
      </c>
      <c r="F28" s="23">
        <v>0.34</v>
      </c>
      <c r="G28" s="21" t="s">
        <v>6</v>
      </c>
      <c r="H28" s="137">
        <f>D28*F28</f>
        <v>0</v>
      </c>
      <c r="I28" s="137"/>
      <c r="J28" s="18"/>
    </row>
    <row r="29" spans="2:10" ht="15" customHeight="1">
      <c r="B29" s="147" t="s">
        <v>37</v>
      </c>
      <c r="C29" s="147"/>
      <c r="D29" s="98"/>
      <c r="E29" s="21" t="s">
        <v>29</v>
      </c>
      <c r="F29" s="23">
        <v>0.41</v>
      </c>
      <c r="G29" s="21" t="s">
        <v>6</v>
      </c>
      <c r="H29" s="137">
        <f>D29*F29</f>
        <v>0</v>
      </c>
      <c r="I29" s="137"/>
      <c r="J29" s="18"/>
    </row>
    <row r="30" spans="2:10" ht="8.25" customHeight="1">
      <c r="B30" s="138"/>
      <c r="C30" s="139"/>
      <c r="D30" s="139"/>
      <c r="E30" s="139"/>
      <c r="F30" s="139"/>
      <c r="G30" s="139"/>
      <c r="H30" s="139"/>
      <c r="I30" s="140"/>
      <c r="J30" s="18"/>
    </row>
    <row r="31" spans="2:10" ht="15" customHeight="1">
      <c r="B31" s="147" t="s">
        <v>38</v>
      </c>
      <c r="C31" s="147"/>
      <c r="D31" s="98"/>
      <c r="E31" s="21" t="s">
        <v>29</v>
      </c>
      <c r="F31" s="23">
        <v>0.59</v>
      </c>
      <c r="G31" s="21" t="s">
        <v>6</v>
      </c>
      <c r="H31" s="137">
        <f>D31*F31</f>
        <v>0</v>
      </c>
      <c r="I31" s="137"/>
      <c r="J31" s="18"/>
    </row>
    <row r="32" spans="2:10" ht="15" customHeight="1">
      <c r="B32" s="147" t="s">
        <v>39</v>
      </c>
      <c r="C32" s="147"/>
      <c r="D32" s="98"/>
      <c r="E32" s="21" t="s">
        <v>29</v>
      </c>
      <c r="F32" s="23">
        <v>1.08</v>
      </c>
      <c r="G32" s="21" t="s">
        <v>6</v>
      </c>
      <c r="H32" s="137">
        <f>D32*F32</f>
        <v>0</v>
      </c>
      <c r="I32" s="137"/>
      <c r="J32" s="18"/>
    </row>
    <row r="33" spans="2:10" ht="15" customHeight="1">
      <c r="B33" s="138" t="s">
        <v>84</v>
      </c>
      <c r="C33" s="139"/>
      <c r="D33" s="139"/>
      <c r="E33" s="139"/>
      <c r="F33" s="139"/>
      <c r="G33" s="139"/>
      <c r="H33" s="139"/>
      <c r="I33" s="140"/>
      <c r="J33" s="18"/>
    </row>
    <row r="34" spans="2:10" ht="8.25" customHeight="1">
      <c r="B34" s="138"/>
      <c r="C34" s="139"/>
      <c r="D34" s="139"/>
      <c r="E34" s="139"/>
      <c r="F34" s="139"/>
      <c r="G34" s="139"/>
      <c r="H34" s="139"/>
      <c r="I34" s="140"/>
      <c r="J34" s="18"/>
    </row>
    <row r="35" spans="2:10" ht="12.75">
      <c r="B35" s="147" t="s">
        <v>41</v>
      </c>
      <c r="C35" s="147"/>
      <c r="D35" s="98"/>
      <c r="E35" s="21" t="s">
        <v>29</v>
      </c>
      <c r="F35" s="23">
        <v>0.54</v>
      </c>
      <c r="G35" s="21" t="s">
        <v>6</v>
      </c>
      <c r="H35" s="137">
        <f aca="true" t="shared" si="1" ref="H35:H40">D35*F35</f>
        <v>0</v>
      </c>
      <c r="I35" s="137"/>
      <c r="J35" s="18"/>
    </row>
    <row r="36" spans="2:10" ht="12.75">
      <c r="B36" s="147" t="s">
        <v>42</v>
      </c>
      <c r="C36" s="147"/>
      <c r="D36" s="98"/>
      <c r="E36" s="21" t="s">
        <v>29</v>
      </c>
      <c r="F36" s="23">
        <v>0.46</v>
      </c>
      <c r="G36" s="21" t="s">
        <v>6</v>
      </c>
      <c r="H36" s="137">
        <f t="shared" si="1"/>
        <v>0</v>
      </c>
      <c r="I36" s="137"/>
      <c r="J36" s="18"/>
    </row>
    <row r="37" spans="2:10" ht="12.75">
      <c r="B37" s="147" t="s">
        <v>43</v>
      </c>
      <c r="C37" s="147"/>
      <c r="D37" s="98"/>
      <c r="E37" s="21" t="s">
        <v>29</v>
      </c>
      <c r="F37" s="23">
        <v>0.71</v>
      </c>
      <c r="G37" s="21" t="s">
        <v>6</v>
      </c>
      <c r="H37" s="137">
        <f t="shared" si="1"/>
        <v>0</v>
      </c>
      <c r="I37" s="137"/>
      <c r="J37" s="18"/>
    </row>
    <row r="38" spans="2:10" ht="12.75">
      <c r="B38" s="147" t="s">
        <v>44</v>
      </c>
      <c r="C38" s="147"/>
      <c r="D38" s="98"/>
      <c r="E38" s="21" t="s">
        <v>29</v>
      </c>
      <c r="F38" s="23">
        <v>0.47</v>
      </c>
      <c r="G38" s="21" t="s">
        <v>6</v>
      </c>
      <c r="H38" s="137">
        <f t="shared" si="1"/>
        <v>0</v>
      </c>
      <c r="I38" s="137"/>
      <c r="J38" s="18"/>
    </row>
    <row r="39" spans="2:10" ht="12.75">
      <c r="B39" s="148" t="s">
        <v>45</v>
      </c>
      <c r="C39" s="148"/>
      <c r="D39" s="98"/>
      <c r="E39" s="21" t="s">
        <v>29</v>
      </c>
      <c r="F39" s="23">
        <v>0.32</v>
      </c>
      <c r="G39" s="21" t="s">
        <v>6</v>
      </c>
      <c r="H39" s="137">
        <f t="shared" si="1"/>
        <v>0</v>
      </c>
      <c r="I39" s="137"/>
      <c r="J39" s="18"/>
    </row>
    <row r="40" spans="2:10" ht="12.75">
      <c r="B40" s="147" t="s">
        <v>46</v>
      </c>
      <c r="C40" s="147"/>
      <c r="D40" s="98"/>
      <c r="E40" s="21" t="s">
        <v>29</v>
      </c>
      <c r="F40" s="22">
        <v>0.4</v>
      </c>
      <c r="G40" s="21" t="s">
        <v>6</v>
      </c>
      <c r="H40" s="137">
        <f t="shared" si="1"/>
        <v>0</v>
      </c>
      <c r="I40" s="137"/>
      <c r="J40" s="18"/>
    </row>
    <row r="41" spans="2:10" ht="8.25" customHeight="1">
      <c r="B41" s="138"/>
      <c r="C41" s="139"/>
      <c r="D41" s="139"/>
      <c r="E41" s="139"/>
      <c r="F41" s="139"/>
      <c r="G41" s="139"/>
      <c r="H41" s="139"/>
      <c r="I41" s="140"/>
      <c r="J41" s="18"/>
    </row>
    <row r="42" spans="2:10" ht="12.75">
      <c r="B42" s="147" t="s">
        <v>47</v>
      </c>
      <c r="C42" s="147"/>
      <c r="D42" s="98"/>
      <c r="E42" s="21" t="s">
        <v>29</v>
      </c>
      <c r="F42" s="23">
        <v>0.63</v>
      </c>
      <c r="G42" s="21" t="s">
        <v>6</v>
      </c>
      <c r="H42" s="137">
        <f>D42*F42</f>
        <v>0</v>
      </c>
      <c r="I42" s="137"/>
      <c r="J42" s="18"/>
    </row>
    <row r="43" spans="2:10" ht="12.75">
      <c r="B43" s="147" t="s">
        <v>48</v>
      </c>
      <c r="C43" s="147"/>
      <c r="D43" s="98"/>
      <c r="E43" s="21" t="s">
        <v>29</v>
      </c>
      <c r="F43" s="23">
        <v>0.57</v>
      </c>
      <c r="G43" s="21" t="s">
        <v>6</v>
      </c>
      <c r="H43" s="137">
        <f>D43*F43</f>
        <v>0</v>
      </c>
      <c r="I43" s="137"/>
      <c r="J43" s="18"/>
    </row>
    <row r="44" spans="2:10" ht="12.75">
      <c r="B44" s="147" t="s">
        <v>49</v>
      </c>
      <c r="C44" s="147"/>
      <c r="D44" s="98"/>
      <c r="E44" s="21" t="s">
        <v>29</v>
      </c>
      <c r="F44" s="23">
        <v>0.61</v>
      </c>
      <c r="G44" s="21" t="s">
        <v>6</v>
      </c>
      <c r="H44" s="137">
        <f>D44*F44</f>
        <v>0</v>
      </c>
      <c r="I44" s="137"/>
      <c r="J44" s="18"/>
    </row>
    <row r="45" spans="2:9" ht="8.25" customHeight="1">
      <c r="B45" s="152"/>
      <c r="C45" s="149"/>
      <c r="H45" s="149"/>
      <c r="I45" s="150"/>
    </row>
    <row r="46" spans="2:9" ht="12.75">
      <c r="B46" s="153" t="s">
        <v>85</v>
      </c>
      <c r="C46" s="153"/>
      <c r="D46" s="100"/>
      <c r="E46" s="21" t="s">
        <v>29</v>
      </c>
      <c r="F46" s="56">
        <v>0.68</v>
      </c>
      <c r="G46" s="21" t="s">
        <v>6</v>
      </c>
      <c r="H46" s="151">
        <f>D46*F46</f>
        <v>0</v>
      </c>
      <c r="I46" s="151"/>
    </row>
    <row r="47" spans="2:10" ht="8.25" customHeight="1">
      <c r="B47" s="24"/>
      <c r="C47" s="24"/>
      <c r="D47" s="24"/>
      <c r="E47" s="25"/>
      <c r="F47" s="26"/>
      <c r="G47" s="25"/>
      <c r="H47" s="141"/>
      <c r="I47" s="141"/>
      <c r="J47" s="18"/>
    </row>
    <row r="48" spans="2:10" ht="16.5" customHeight="1">
      <c r="B48" s="27"/>
      <c r="C48" s="17"/>
      <c r="D48" s="144" t="s">
        <v>50</v>
      </c>
      <c r="E48" s="144"/>
      <c r="F48" s="144"/>
      <c r="G48" s="21" t="s">
        <v>6</v>
      </c>
      <c r="H48" s="137">
        <f>SUM(H20:I25,H27:I29,H31:I32,H35:I40,H42:I44,H46)</f>
        <v>0</v>
      </c>
      <c r="I48" s="137"/>
      <c r="J48" s="18"/>
    </row>
    <row r="49" spans="2:10" ht="17.25" customHeight="1">
      <c r="B49" s="27"/>
      <c r="C49" s="17"/>
      <c r="D49" s="145" t="s">
        <v>78</v>
      </c>
      <c r="E49" s="145"/>
      <c r="F49" s="145"/>
      <c r="G49" s="1" t="s">
        <v>5</v>
      </c>
      <c r="H49" s="126"/>
      <c r="I49" s="126"/>
      <c r="J49" s="18"/>
    </row>
    <row r="50" spans="2:10" ht="17.25" customHeight="1">
      <c r="B50" s="27"/>
      <c r="C50" s="17"/>
      <c r="D50" s="145" t="s">
        <v>114</v>
      </c>
      <c r="E50" s="145"/>
      <c r="F50" s="145"/>
      <c r="G50" s="28" t="s">
        <v>6</v>
      </c>
      <c r="H50" s="146" t="e">
        <f>H48/H49</f>
        <v>#DIV/0!</v>
      </c>
      <c r="I50" s="146"/>
      <c r="J50" s="18"/>
    </row>
    <row r="51" spans="2:10" ht="8.25" customHeight="1">
      <c r="B51" s="55"/>
      <c r="C51" s="55"/>
      <c r="D51" s="55"/>
      <c r="E51" s="55"/>
      <c r="F51" s="55"/>
      <c r="G51" s="55"/>
      <c r="H51" s="55"/>
      <c r="I51" s="55"/>
      <c r="J51" s="18"/>
    </row>
    <row r="52" spans="2:11" ht="12.75">
      <c r="B52" s="47" t="s">
        <v>71</v>
      </c>
      <c r="E52" s="7"/>
      <c r="F52" s="7"/>
      <c r="G52" s="7"/>
      <c r="H52" s="7"/>
      <c r="I52" s="7"/>
      <c r="J52" s="33"/>
      <c r="K52" s="2"/>
    </row>
    <row r="53" spans="2:11" ht="12.75">
      <c r="B53" s="47" t="s">
        <v>70</v>
      </c>
      <c r="C53" s="84"/>
      <c r="D53" s="82"/>
      <c r="E53" s="7"/>
      <c r="F53" s="7"/>
      <c r="G53" s="7"/>
      <c r="H53" s="7"/>
      <c r="I53" s="7"/>
      <c r="J53" s="33"/>
      <c r="K53" s="2"/>
    </row>
    <row r="54" spans="2:11" ht="12.75">
      <c r="B54" s="47" t="s">
        <v>143</v>
      </c>
      <c r="C54" s="29"/>
      <c r="D54" s="7"/>
      <c r="E54" s="7"/>
      <c r="F54" s="7"/>
      <c r="G54" s="7"/>
      <c r="H54" s="7"/>
      <c r="I54" s="7"/>
      <c r="J54" s="33"/>
      <c r="K54" s="2"/>
    </row>
    <row r="55" spans="2:11" ht="12.75">
      <c r="B55" s="47" t="s">
        <v>145</v>
      </c>
      <c r="C55" s="29"/>
      <c r="D55" s="7"/>
      <c r="E55" s="7"/>
      <c r="F55" s="7"/>
      <c r="G55" s="7"/>
      <c r="H55" s="7"/>
      <c r="I55" s="7"/>
      <c r="J55" s="33"/>
      <c r="K55" s="2"/>
    </row>
    <row r="56" spans="2:11" ht="12.75">
      <c r="B56" s="47" t="s">
        <v>144</v>
      </c>
      <c r="C56" s="29"/>
      <c r="D56" s="7"/>
      <c r="E56" s="7"/>
      <c r="F56" s="7"/>
      <c r="G56" s="7"/>
      <c r="H56" s="7"/>
      <c r="I56" s="7"/>
      <c r="J56" s="33"/>
      <c r="K56" s="2"/>
    </row>
    <row r="57" spans="3:11" ht="12.75">
      <c r="C57" s="29"/>
      <c r="D57" s="7"/>
      <c r="E57" s="7"/>
      <c r="F57" s="7"/>
      <c r="G57" s="7"/>
      <c r="H57" s="7"/>
      <c r="I57" s="7"/>
      <c r="J57" s="33"/>
      <c r="K57" s="2"/>
    </row>
    <row r="58" spans="2:10" ht="12.75">
      <c r="B58" s="83"/>
      <c r="C58" s="84" t="s">
        <v>6</v>
      </c>
      <c r="D58" s="82" t="s">
        <v>54</v>
      </c>
      <c r="E58" s="33"/>
      <c r="F58" s="33"/>
      <c r="G58" s="33"/>
      <c r="H58" s="33"/>
      <c r="I58" s="33"/>
      <c r="J58" s="33"/>
    </row>
    <row r="59" spans="2:3" ht="15">
      <c r="B59" s="10"/>
      <c r="C59" s="6"/>
    </row>
    <row r="60" spans="2:3" ht="15">
      <c r="B60" s="10"/>
      <c r="C60" s="6"/>
    </row>
    <row r="61" spans="2:3" ht="13.5" customHeight="1">
      <c r="B61" s="10"/>
      <c r="C61" s="6"/>
    </row>
    <row r="62" spans="2:10" ht="12" customHeight="1">
      <c r="B62" s="10"/>
      <c r="C62" s="6"/>
      <c r="D62" s="143" t="s">
        <v>73</v>
      </c>
      <c r="E62" s="142"/>
      <c r="F62" s="142"/>
      <c r="G62" s="142"/>
      <c r="H62" s="142"/>
      <c r="I62" s="142"/>
      <c r="J62" s="142"/>
    </row>
    <row r="63" spans="2:10" ht="2.25" customHeight="1">
      <c r="B63" s="8"/>
      <c r="C63" s="8"/>
      <c r="D63" s="9"/>
      <c r="E63" s="9"/>
      <c r="F63" s="9"/>
      <c r="G63" s="9"/>
      <c r="H63" s="9"/>
      <c r="I63" s="9"/>
      <c r="J63" s="9"/>
    </row>
    <row r="64" spans="2:10" ht="15">
      <c r="B64" s="10"/>
      <c r="C64" s="6"/>
      <c r="D64" s="37"/>
      <c r="E64" s="37"/>
      <c r="F64" s="38"/>
      <c r="G64" s="38"/>
      <c r="H64" s="38"/>
      <c r="I64" s="38"/>
      <c r="J64" s="38"/>
    </row>
    <row r="65" spans="2:11" ht="12.75">
      <c r="B65" s="30" t="s">
        <v>51</v>
      </c>
      <c r="C65" s="17"/>
      <c r="D65" s="18"/>
      <c r="E65" s="18"/>
      <c r="F65" s="18"/>
      <c r="G65" s="18"/>
      <c r="H65" s="18"/>
      <c r="I65" s="18"/>
      <c r="J65" s="18"/>
      <c r="K65" s="18"/>
    </row>
    <row r="66" spans="2:11" ht="12.75">
      <c r="B66" s="17" t="s">
        <v>104</v>
      </c>
      <c r="C66" s="17"/>
      <c r="D66" s="18"/>
      <c r="E66" s="18"/>
      <c r="F66" s="18"/>
      <c r="G66" s="18"/>
      <c r="H66" s="18"/>
      <c r="I66" s="18"/>
      <c r="J66" s="18"/>
      <c r="K66" s="18"/>
    </row>
    <row r="67" spans="2:11" ht="12.75">
      <c r="B67" s="17" t="s">
        <v>146</v>
      </c>
      <c r="C67" s="17"/>
      <c r="D67" s="18"/>
      <c r="E67" s="18"/>
      <c r="F67" s="18"/>
      <c r="G67" s="18"/>
      <c r="H67" s="18"/>
      <c r="I67" s="18"/>
      <c r="J67" s="18"/>
      <c r="K67" s="18"/>
    </row>
    <row r="68" spans="2:11" ht="12.75">
      <c r="B68" s="17" t="s">
        <v>157</v>
      </c>
      <c r="C68" s="17"/>
      <c r="D68" s="18"/>
      <c r="E68" s="18"/>
      <c r="F68" s="18"/>
      <c r="G68" s="18"/>
      <c r="H68" s="18"/>
      <c r="I68" s="18"/>
      <c r="J68" s="18"/>
      <c r="K68" s="18"/>
    </row>
    <row r="69" spans="2:11" ht="10.5" customHeight="1">
      <c r="B69" s="17" t="s">
        <v>152</v>
      </c>
      <c r="C69" s="17"/>
      <c r="D69" s="18"/>
      <c r="E69" s="18"/>
      <c r="F69" s="18"/>
      <c r="G69" s="18"/>
      <c r="H69" s="18"/>
      <c r="I69" s="18"/>
      <c r="J69" s="18"/>
      <c r="K69" s="18"/>
    </row>
    <row r="70" spans="2:11" ht="10.5" customHeight="1">
      <c r="B70" s="17"/>
      <c r="C70" s="17"/>
      <c r="D70" s="18"/>
      <c r="E70" s="18"/>
      <c r="F70" s="18"/>
      <c r="G70" s="18"/>
      <c r="H70" s="18"/>
      <c r="I70" s="18"/>
      <c r="J70" s="18"/>
      <c r="K70" s="18"/>
    </row>
    <row r="71" spans="2:11" ht="12.75">
      <c r="B71" s="17" t="s">
        <v>113</v>
      </c>
      <c r="C71" s="17"/>
      <c r="D71" s="18"/>
      <c r="E71" s="18"/>
      <c r="F71" s="18"/>
      <c r="G71" s="18"/>
      <c r="H71" s="18"/>
      <c r="I71" s="18"/>
      <c r="J71" s="18"/>
      <c r="K71" s="18"/>
    </row>
    <row r="72" spans="2:11" ht="12.75">
      <c r="B72" s="17" t="s">
        <v>116</v>
      </c>
      <c r="C72" s="17"/>
      <c r="D72" s="18"/>
      <c r="E72" s="18"/>
      <c r="F72" s="18"/>
      <c r="G72" s="18"/>
      <c r="H72" s="18"/>
      <c r="I72" s="18"/>
      <c r="J72" s="18"/>
      <c r="K72" s="18"/>
    </row>
    <row r="73" spans="2:11" ht="15">
      <c r="B73" s="5"/>
      <c r="C73" s="17"/>
      <c r="D73" s="18"/>
      <c r="E73" s="18"/>
      <c r="F73" s="18"/>
      <c r="G73" s="18"/>
      <c r="H73" s="18"/>
      <c r="I73" s="18"/>
      <c r="J73" s="18"/>
      <c r="K73" s="18"/>
    </row>
    <row r="75" spans="2:9" ht="30" customHeight="1">
      <c r="B75" s="133" t="s">
        <v>25</v>
      </c>
      <c r="C75" s="133"/>
      <c r="D75" s="133" t="s">
        <v>53</v>
      </c>
      <c r="E75" s="136"/>
      <c r="F75" s="133" t="s">
        <v>26</v>
      </c>
      <c r="G75" s="136"/>
      <c r="H75" s="133" t="s">
        <v>27</v>
      </c>
      <c r="I75" s="133"/>
    </row>
    <row r="76" spans="2:9" ht="12.75" customHeight="1">
      <c r="B76" s="133"/>
      <c r="C76" s="133"/>
      <c r="D76" s="133"/>
      <c r="E76" s="136"/>
      <c r="F76" s="133"/>
      <c r="G76" s="136"/>
      <c r="H76" s="133"/>
      <c r="I76" s="133"/>
    </row>
    <row r="77" spans="2:9" ht="3.75" customHeight="1">
      <c r="B77" s="133"/>
      <c r="C77" s="133"/>
      <c r="D77" s="133"/>
      <c r="E77" s="136"/>
      <c r="F77" s="133"/>
      <c r="G77" s="136"/>
      <c r="H77" s="133"/>
      <c r="I77" s="133"/>
    </row>
    <row r="78" spans="2:9" ht="8.25" customHeight="1">
      <c r="B78" s="138"/>
      <c r="C78" s="139"/>
      <c r="D78" s="139"/>
      <c r="E78" s="139"/>
      <c r="F78" s="139"/>
      <c r="G78" s="139"/>
      <c r="H78" s="139"/>
      <c r="I78" s="140"/>
    </row>
    <row r="79" spans="2:9" ht="15" customHeight="1">
      <c r="B79" s="147" t="s">
        <v>28</v>
      </c>
      <c r="C79" s="147"/>
      <c r="D79" s="98"/>
      <c r="E79" s="21" t="s">
        <v>29</v>
      </c>
      <c r="F79" s="22">
        <v>1</v>
      </c>
      <c r="G79" s="21" t="s">
        <v>6</v>
      </c>
      <c r="H79" s="137">
        <f aca="true" t="shared" si="2" ref="H79:H84">F79*D79</f>
        <v>0</v>
      </c>
      <c r="I79" s="137"/>
    </row>
    <row r="80" spans="2:9" ht="15" customHeight="1">
      <c r="B80" s="147" t="s">
        <v>30</v>
      </c>
      <c r="C80" s="147"/>
      <c r="D80" s="98"/>
      <c r="E80" s="21" t="s">
        <v>29</v>
      </c>
      <c r="F80" s="23">
        <v>0.75</v>
      </c>
      <c r="G80" s="21" t="s">
        <v>6</v>
      </c>
      <c r="H80" s="137">
        <f t="shared" si="2"/>
        <v>0</v>
      </c>
      <c r="I80" s="137"/>
    </row>
    <row r="81" spans="2:9" ht="15" customHeight="1">
      <c r="B81" s="147" t="s">
        <v>31</v>
      </c>
      <c r="C81" s="147"/>
      <c r="D81" s="98"/>
      <c r="E81" s="21" t="s">
        <v>29</v>
      </c>
      <c r="F81" s="23">
        <v>0.68</v>
      </c>
      <c r="G81" s="21" t="s">
        <v>6</v>
      </c>
      <c r="H81" s="137">
        <f t="shared" si="2"/>
        <v>0</v>
      </c>
      <c r="I81" s="137"/>
    </row>
    <row r="82" spans="2:9" ht="15" customHeight="1">
      <c r="B82" s="147" t="s">
        <v>32</v>
      </c>
      <c r="C82" s="147"/>
      <c r="D82" s="98"/>
      <c r="E82" s="21" t="s">
        <v>29</v>
      </c>
      <c r="F82" s="23">
        <v>0.95</v>
      </c>
      <c r="G82" s="21" t="s">
        <v>6</v>
      </c>
      <c r="H82" s="137">
        <f t="shared" si="2"/>
        <v>0</v>
      </c>
      <c r="I82" s="137"/>
    </row>
    <row r="83" spans="2:9" ht="15" customHeight="1">
      <c r="B83" s="147" t="s">
        <v>33</v>
      </c>
      <c r="C83" s="147"/>
      <c r="D83" s="98"/>
      <c r="E83" s="21" t="s">
        <v>29</v>
      </c>
      <c r="F83" s="23">
        <v>1.37</v>
      </c>
      <c r="G83" s="21" t="s">
        <v>6</v>
      </c>
      <c r="H83" s="137">
        <f t="shared" si="2"/>
        <v>0</v>
      </c>
      <c r="I83" s="137"/>
    </row>
    <row r="84" spans="2:9" ht="12.75">
      <c r="B84" s="147" t="s">
        <v>34</v>
      </c>
      <c r="C84" s="147"/>
      <c r="D84" s="98"/>
      <c r="E84" s="21" t="s">
        <v>29</v>
      </c>
      <c r="F84" s="23">
        <v>0.22</v>
      </c>
      <c r="G84" s="21" t="s">
        <v>6</v>
      </c>
      <c r="H84" s="137">
        <f t="shared" si="2"/>
        <v>0</v>
      </c>
      <c r="I84" s="137"/>
    </row>
    <row r="85" spans="2:9" ht="8.25" customHeight="1">
      <c r="B85" s="138"/>
      <c r="C85" s="139"/>
      <c r="D85" s="139"/>
      <c r="E85" s="139"/>
      <c r="F85" s="139"/>
      <c r="G85" s="139"/>
      <c r="H85" s="139"/>
      <c r="I85" s="140"/>
    </row>
    <row r="86" spans="2:9" ht="15" customHeight="1">
      <c r="B86" s="147" t="s">
        <v>35</v>
      </c>
      <c r="C86" s="147"/>
      <c r="D86" s="98"/>
      <c r="E86" s="21" t="s">
        <v>29</v>
      </c>
      <c r="F86" s="23">
        <v>0.72</v>
      </c>
      <c r="G86" s="21" t="s">
        <v>6</v>
      </c>
      <c r="H86" s="137">
        <f>F86*D86</f>
        <v>0</v>
      </c>
      <c r="I86" s="137"/>
    </row>
    <row r="87" spans="2:9" ht="15" customHeight="1">
      <c r="B87" s="147" t="s">
        <v>36</v>
      </c>
      <c r="C87" s="147"/>
      <c r="D87" s="98"/>
      <c r="E87" s="21" t="s">
        <v>29</v>
      </c>
      <c r="F87" s="23">
        <v>0.34</v>
      </c>
      <c r="G87" s="21" t="s">
        <v>6</v>
      </c>
      <c r="H87" s="137">
        <f>F87*D87</f>
        <v>0</v>
      </c>
      <c r="I87" s="137"/>
    </row>
    <row r="88" spans="2:9" ht="15" customHeight="1">
      <c r="B88" s="147" t="s">
        <v>37</v>
      </c>
      <c r="C88" s="147"/>
      <c r="D88" s="98"/>
      <c r="E88" s="21" t="s">
        <v>29</v>
      </c>
      <c r="F88" s="23">
        <v>0.41</v>
      </c>
      <c r="G88" s="21" t="s">
        <v>6</v>
      </c>
      <c r="H88" s="137">
        <f>F88*D88</f>
        <v>0</v>
      </c>
      <c r="I88" s="137"/>
    </row>
    <row r="89" spans="2:9" ht="8.25" customHeight="1">
      <c r="B89" s="138"/>
      <c r="C89" s="139"/>
      <c r="D89" s="139"/>
      <c r="E89" s="139"/>
      <c r="F89" s="139"/>
      <c r="G89" s="139"/>
      <c r="H89" s="139"/>
      <c r="I89" s="140"/>
    </row>
    <row r="90" spans="2:9" ht="15" customHeight="1">
      <c r="B90" s="147" t="s">
        <v>38</v>
      </c>
      <c r="C90" s="147"/>
      <c r="D90" s="98"/>
      <c r="E90" s="21" t="s">
        <v>29</v>
      </c>
      <c r="F90" s="23">
        <v>0.59</v>
      </c>
      <c r="G90" s="21" t="s">
        <v>6</v>
      </c>
      <c r="H90" s="137">
        <f>F90*D90</f>
        <v>0</v>
      </c>
      <c r="I90" s="137"/>
    </row>
    <row r="91" spans="2:9" ht="15" customHeight="1">
      <c r="B91" s="147" t="s">
        <v>39</v>
      </c>
      <c r="C91" s="147"/>
      <c r="D91" s="98"/>
      <c r="E91" s="21" t="s">
        <v>29</v>
      </c>
      <c r="F91" s="23">
        <v>1.08</v>
      </c>
      <c r="G91" s="21" t="s">
        <v>6</v>
      </c>
      <c r="H91" s="137">
        <f>F91*D91</f>
        <v>0</v>
      </c>
      <c r="I91" s="137"/>
    </row>
    <row r="92" spans="2:9" ht="15" customHeight="1">
      <c r="B92" s="138" t="s">
        <v>40</v>
      </c>
      <c r="C92" s="139"/>
      <c r="D92" s="139"/>
      <c r="E92" s="139"/>
      <c r="F92" s="139"/>
      <c r="G92" s="139"/>
      <c r="H92" s="139"/>
      <c r="I92" s="140"/>
    </row>
    <row r="93" spans="2:9" ht="8.25" customHeight="1">
      <c r="B93" s="138"/>
      <c r="C93" s="139"/>
      <c r="D93" s="139"/>
      <c r="E93" s="139"/>
      <c r="F93" s="139"/>
      <c r="G93" s="139"/>
      <c r="H93" s="139"/>
      <c r="I93" s="140"/>
    </row>
    <row r="94" spans="2:9" ht="12.75">
      <c r="B94" s="147" t="s">
        <v>41</v>
      </c>
      <c r="C94" s="147"/>
      <c r="D94" s="98"/>
      <c r="E94" s="21" t="s">
        <v>29</v>
      </c>
      <c r="F94" s="23">
        <v>0.54</v>
      </c>
      <c r="G94" s="21" t="s">
        <v>6</v>
      </c>
      <c r="H94" s="137">
        <f aca="true" t="shared" si="3" ref="H94:H99">F94*D94</f>
        <v>0</v>
      </c>
      <c r="I94" s="137"/>
    </row>
    <row r="95" spans="2:9" ht="12.75">
      <c r="B95" s="147" t="s">
        <v>42</v>
      </c>
      <c r="C95" s="147"/>
      <c r="D95" s="98"/>
      <c r="E95" s="21" t="s">
        <v>29</v>
      </c>
      <c r="F95" s="23">
        <v>0.46</v>
      </c>
      <c r="G95" s="21" t="s">
        <v>6</v>
      </c>
      <c r="H95" s="137">
        <f t="shared" si="3"/>
        <v>0</v>
      </c>
      <c r="I95" s="137"/>
    </row>
    <row r="96" spans="2:9" ht="12.75">
      <c r="B96" s="147" t="s">
        <v>43</v>
      </c>
      <c r="C96" s="147"/>
      <c r="D96" s="98"/>
      <c r="E96" s="21" t="s">
        <v>29</v>
      </c>
      <c r="F96" s="23">
        <v>0.71</v>
      </c>
      <c r="G96" s="21" t="s">
        <v>6</v>
      </c>
      <c r="H96" s="137">
        <f t="shared" si="3"/>
        <v>0</v>
      </c>
      <c r="I96" s="137"/>
    </row>
    <row r="97" spans="2:9" ht="12.75">
      <c r="B97" s="147" t="s">
        <v>44</v>
      </c>
      <c r="C97" s="147"/>
      <c r="D97" s="98"/>
      <c r="E97" s="21" t="s">
        <v>29</v>
      </c>
      <c r="F97" s="23">
        <v>0.47</v>
      </c>
      <c r="G97" s="21" t="s">
        <v>6</v>
      </c>
      <c r="H97" s="137">
        <f t="shared" si="3"/>
        <v>0</v>
      </c>
      <c r="I97" s="137"/>
    </row>
    <row r="98" spans="2:9" ht="12.75">
      <c r="B98" s="148" t="s">
        <v>45</v>
      </c>
      <c r="C98" s="148"/>
      <c r="D98" s="98"/>
      <c r="E98" s="21" t="s">
        <v>29</v>
      </c>
      <c r="F98" s="23">
        <v>0.32</v>
      </c>
      <c r="G98" s="21" t="s">
        <v>6</v>
      </c>
      <c r="H98" s="137">
        <f t="shared" si="3"/>
        <v>0</v>
      </c>
      <c r="I98" s="137"/>
    </row>
    <row r="99" spans="2:9" ht="12.75">
      <c r="B99" s="147" t="s">
        <v>46</v>
      </c>
      <c r="C99" s="147"/>
      <c r="D99" s="98"/>
      <c r="E99" s="21" t="s">
        <v>29</v>
      </c>
      <c r="F99" s="22">
        <v>0.4</v>
      </c>
      <c r="G99" s="21" t="s">
        <v>6</v>
      </c>
      <c r="H99" s="137">
        <f t="shared" si="3"/>
        <v>0</v>
      </c>
      <c r="I99" s="137"/>
    </row>
    <row r="100" spans="2:9" ht="8.25" customHeight="1">
      <c r="B100" s="138"/>
      <c r="C100" s="139"/>
      <c r="D100" s="139"/>
      <c r="E100" s="139"/>
      <c r="F100" s="139"/>
      <c r="G100" s="139"/>
      <c r="H100" s="139"/>
      <c r="I100" s="140"/>
    </row>
    <row r="101" spans="2:9" ht="12.75">
      <c r="B101" s="147" t="s">
        <v>47</v>
      </c>
      <c r="C101" s="147"/>
      <c r="D101" s="98"/>
      <c r="E101" s="21" t="s">
        <v>29</v>
      </c>
      <c r="F101" s="23">
        <v>0.63</v>
      </c>
      <c r="G101" s="21" t="s">
        <v>6</v>
      </c>
      <c r="H101" s="137">
        <f>F101*D101</f>
        <v>0</v>
      </c>
      <c r="I101" s="137"/>
    </row>
    <row r="102" spans="2:9" ht="12.75">
      <c r="B102" s="147" t="s">
        <v>48</v>
      </c>
      <c r="C102" s="147"/>
      <c r="D102" s="98"/>
      <c r="E102" s="21" t="s">
        <v>29</v>
      </c>
      <c r="F102" s="23">
        <v>0.57</v>
      </c>
      <c r="G102" s="21" t="s">
        <v>6</v>
      </c>
      <c r="H102" s="137">
        <f>F102*D102</f>
        <v>0</v>
      </c>
      <c r="I102" s="137"/>
    </row>
    <row r="103" spans="2:9" ht="12.75">
      <c r="B103" s="147" t="s">
        <v>49</v>
      </c>
      <c r="C103" s="147"/>
      <c r="D103" s="98"/>
      <c r="E103" s="21" t="s">
        <v>29</v>
      </c>
      <c r="F103" s="23">
        <v>0.61</v>
      </c>
      <c r="G103" s="21" t="s">
        <v>6</v>
      </c>
      <c r="H103" s="137">
        <f>F103*D103</f>
        <v>0</v>
      </c>
      <c r="I103" s="137"/>
    </row>
    <row r="104" spans="2:9" ht="8.25" customHeight="1">
      <c r="B104" s="152"/>
      <c r="C104" s="149"/>
      <c r="D104" s="116"/>
      <c r="H104" s="149"/>
      <c r="I104" s="150"/>
    </row>
    <row r="105" spans="2:9" ht="12.75">
      <c r="B105" s="153" t="s">
        <v>85</v>
      </c>
      <c r="C105" s="153"/>
      <c r="D105" s="100"/>
      <c r="E105" s="21" t="s">
        <v>29</v>
      </c>
      <c r="F105" s="23">
        <v>0.68</v>
      </c>
      <c r="G105" s="21" t="s">
        <v>6</v>
      </c>
      <c r="H105" s="151">
        <f>D105*F105</f>
        <v>0</v>
      </c>
      <c r="I105" s="151"/>
    </row>
    <row r="106" spans="2:9" ht="8.25" customHeight="1">
      <c r="B106" s="141"/>
      <c r="C106" s="141"/>
      <c r="D106" s="24"/>
      <c r="E106" s="25"/>
      <c r="F106" s="26"/>
      <c r="G106" s="25"/>
      <c r="H106" s="141"/>
      <c r="I106" s="141"/>
    </row>
    <row r="107" spans="2:9" ht="16.5" customHeight="1">
      <c r="B107" s="27"/>
      <c r="C107" s="35"/>
      <c r="D107" s="144" t="s">
        <v>50</v>
      </c>
      <c r="E107" s="144"/>
      <c r="F107" s="144"/>
      <c r="G107" s="21" t="s">
        <v>6</v>
      </c>
      <c r="H107" s="161">
        <f>SUM(H79:I84,H86:I88,H94:I99,H101:I103,H90:I91,H105)</f>
        <v>0</v>
      </c>
      <c r="I107" s="162"/>
    </row>
    <row r="108" spans="2:9" ht="16.5" customHeight="1">
      <c r="B108" s="27"/>
      <c r="C108" s="17"/>
      <c r="D108" s="145" t="s">
        <v>3</v>
      </c>
      <c r="E108" s="145"/>
      <c r="F108" s="145"/>
      <c r="G108" s="1" t="s">
        <v>5</v>
      </c>
      <c r="H108" s="163"/>
      <c r="I108" s="164"/>
    </row>
    <row r="109" spans="2:9" ht="16.5" customHeight="1">
      <c r="B109" s="27"/>
      <c r="C109" s="17"/>
      <c r="D109" s="145" t="s">
        <v>115</v>
      </c>
      <c r="E109" s="145"/>
      <c r="F109" s="145"/>
      <c r="G109" s="28" t="s">
        <v>6</v>
      </c>
      <c r="H109" s="160" t="e">
        <f>H107/H108</f>
        <v>#DIV/0!</v>
      </c>
      <c r="I109" s="160"/>
    </row>
    <row r="110" spans="3:9" ht="12.75">
      <c r="C110" s="3"/>
      <c r="D110" s="3"/>
      <c r="E110" s="3"/>
      <c r="F110" s="3"/>
      <c r="G110" s="3"/>
      <c r="H110" s="3"/>
      <c r="I110" s="3"/>
    </row>
    <row r="111" spans="2:10" ht="12.75">
      <c r="B111" s="47" t="s">
        <v>79</v>
      </c>
      <c r="E111" s="7"/>
      <c r="F111" s="7"/>
      <c r="G111" s="7"/>
      <c r="H111" s="7"/>
      <c r="I111" s="7"/>
      <c r="J111" s="7"/>
    </row>
    <row r="112" spans="2:10" ht="12.75">
      <c r="B112" s="47" t="s">
        <v>80</v>
      </c>
      <c r="C112" s="84"/>
      <c r="D112" s="82"/>
      <c r="E112" s="7"/>
      <c r="F112" s="7"/>
      <c r="G112" s="7"/>
      <c r="H112" s="7"/>
      <c r="I112" s="7"/>
      <c r="J112" s="7"/>
    </row>
    <row r="113" spans="2:10" ht="12.75">
      <c r="B113" s="47" t="s">
        <v>81</v>
      </c>
      <c r="C113" s="29"/>
      <c r="D113" s="7"/>
      <c r="E113" s="7"/>
      <c r="F113" s="7"/>
      <c r="G113" s="7"/>
      <c r="H113" s="7"/>
      <c r="I113" s="7"/>
      <c r="J113" s="7"/>
    </row>
    <row r="114" spans="2:10" ht="12.75">
      <c r="B114" s="54" t="s">
        <v>82</v>
      </c>
      <c r="C114" s="29"/>
      <c r="D114" s="7"/>
      <c r="E114" s="7"/>
      <c r="F114" s="7"/>
      <c r="G114" s="7"/>
      <c r="H114" s="7"/>
      <c r="I114" s="7"/>
      <c r="J114" s="7"/>
    </row>
    <row r="115" spans="3:10" ht="12.75">
      <c r="C115" s="47"/>
      <c r="D115" s="7"/>
      <c r="E115" s="7"/>
      <c r="F115" s="7"/>
      <c r="G115" s="7"/>
      <c r="H115" s="7"/>
      <c r="I115" s="7"/>
      <c r="J115" s="7"/>
    </row>
    <row r="116" spans="2:10" ht="12.75" customHeight="1">
      <c r="B116" s="83"/>
      <c r="C116" s="84" t="s">
        <v>6</v>
      </c>
      <c r="D116" s="82" t="s">
        <v>54</v>
      </c>
      <c r="E116" s="18"/>
      <c r="F116" s="18"/>
      <c r="G116" s="18"/>
      <c r="H116" s="18"/>
      <c r="I116" s="18"/>
      <c r="J116" s="18"/>
    </row>
    <row r="117" spans="3:10" ht="12.75">
      <c r="C117" s="81"/>
      <c r="D117" s="51"/>
      <c r="E117" s="18"/>
      <c r="F117" s="18"/>
      <c r="G117" s="18"/>
      <c r="H117" s="18"/>
      <c r="I117" s="18"/>
      <c r="J117" s="18"/>
    </row>
  </sheetData>
  <sheetProtection selectLockedCells="1"/>
  <mergeCells count="130">
    <mergeCell ref="I2:J2"/>
    <mergeCell ref="B86:C86"/>
    <mergeCell ref="D109:F109"/>
    <mergeCell ref="H109:I109"/>
    <mergeCell ref="D108:F108"/>
    <mergeCell ref="H107:I107"/>
    <mergeCell ref="H108:I108"/>
    <mergeCell ref="D107:F107"/>
    <mergeCell ref="H90:I90"/>
    <mergeCell ref="B106:C106"/>
    <mergeCell ref="H101:I101"/>
    <mergeCell ref="B85:I85"/>
    <mergeCell ref="H79:I79"/>
    <mergeCell ref="H83:I83"/>
    <mergeCell ref="H80:I80"/>
    <mergeCell ref="B80:C80"/>
    <mergeCell ref="B81:C81"/>
    <mergeCell ref="H82:I82"/>
    <mergeCell ref="B84:C84"/>
    <mergeCell ref="B20:C20"/>
    <mergeCell ref="H20:I20"/>
    <mergeCell ref="D16:D18"/>
    <mergeCell ref="E16:E18"/>
    <mergeCell ref="F16:F18"/>
    <mergeCell ref="G16:G18"/>
    <mergeCell ref="B16:C18"/>
    <mergeCell ref="B19:I19"/>
    <mergeCell ref="B21:C21"/>
    <mergeCell ref="H21:I21"/>
    <mergeCell ref="B22:C22"/>
    <mergeCell ref="H22:I22"/>
    <mergeCell ref="B25:C25"/>
    <mergeCell ref="H25:I25"/>
    <mergeCell ref="B23:C23"/>
    <mergeCell ref="H23:I23"/>
    <mergeCell ref="B24:C24"/>
    <mergeCell ref="H24:I24"/>
    <mergeCell ref="B34:I34"/>
    <mergeCell ref="H36:I36"/>
    <mergeCell ref="B27:C27"/>
    <mergeCell ref="H27:I27"/>
    <mergeCell ref="B28:C28"/>
    <mergeCell ref="H28:I28"/>
    <mergeCell ref="B29:C29"/>
    <mergeCell ref="H29:I29"/>
    <mergeCell ref="B32:C32"/>
    <mergeCell ref="H32:I32"/>
    <mergeCell ref="B37:C37"/>
    <mergeCell ref="B38:C38"/>
    <mergeCell ref="B30:I30"/>
    <mergeCell ref="B83:C83"/>
    <mergeCell ref="H42:I42"/>
    <mergeCell ref="B42:C42"/>
    <mergeCell ref="H39:I39"/>
    <mergeCell ref="H40:I40"/>
    <mergeCell ref="H43:I43"/>
    <mergeCell ref="H44:I44"/>
    <mergeCell ref="H47:I47"/>
    <mergeCell ref="B43:C43"/>
    <mergeCell ref="B44:C44"/>
    <mergeCell ref="B40:C40"/>
    <mergeCell ref="B45:C45"/>
    <mergeCell ref="B46:C46"/>
    <mergeCell ref="H45:I45"/>
    <mergeCell ref="H46:I46"/>
    <mergeCell ref="H31:I31"/>
    <mergeCell ref="B41:I41"/>
    <mergeCell ref="B33:I33"/>
    <mergeCell ref="H37:I37"/>
    <mergeCell ref="H38:I38"/>
    <mergeCell ref="H35:I35"/>
    <mergeCell ref="B39:C39"/>
    <mergeCell ref="B31:C31"/>
    <mergeCell ref="B36:C36"/>
    <mergeCell ref="B35:C35"/>
    <mergeCell ref="B75:C77"/>
    <mergeCell ref="H94:I94"/>
    <mergeCell ref="H88:I88"/>
    <mergeCell ref="F75:F77"/>
    <mergeCell ref="D75:D77"/>
    <mergeCell ref="H75:I77"/>
    <mergeCell ref="E75:E77"/>
    <mergeCell ref="B79:C79"/>
    <mergeCell ref="B88:C88"/>
    <mergeCell ref="B82:C82"/>
    <mergeCell ref="H104:I104"/>
    <mergeCell ref="B103:C103"/>
    <mergeCell ref="H105:I105"/>
    <mergeCell ref="B97:C97"/>
    <mergeCell ref="B99:C99"/>
    <mergeCell ref="B101:C101"/>
    <mergeCell ref="B104:C104"/>
    <mergeCell ref="B105:C105"/>
    <mergeCell ref="H96:I96"/>
    <mergeCell ref="B91:C91"/>
    <mergeCell ref="B94:C94"/>
    <mergeCell ref="B92:I92"/>
    <mergeCell ref="B96:C96"/>
    <mergeCell ref="H91:I91"/>
    <mergeCell ref="B93:I93"/>
    <mergeCell ref="B90:C90"/>
    <mergeCell ref="B87:C87"/>
    <mergeCell ref="H95:I95"/>
    <mergeCell ref="B102:C102"/>
    <mergeCell ref="H98:I98"/>
    <mergeCell ref="B100:I100"/>
    <mergeCell ref="H99:I99"/>
    <mergeCell ref="H102:I102"/>
    <mergeCell ref="B98:C98"/>
    <mergeCell ref="B95:C95"/>
    <mergeCell ref="D4:J4"/>
    <mergeCell ref="D62:J62"/>
    <mergeCell ref="D48:F48"/>
    <mergeCell ref="D49:F49"/>
    <mergeCell ref="D50:F50"/>
    <mergeCell ref="H48:I48"/>
    <mergeCell ref="H49:I49"/>
    <mergeCell ref="H50:I50"/>
    <mergeCell ref="H16:I18"/>
    <mergeCell ref="B26:I26"/>
    <mergeCell ref="G75:G77"/>
    <mergeCell ref="H81:I81"/>
    <mergeCell ref="B78:I78"/>
    <mergeCell ref="H106:I106"/>
    <mergeCell ref="H97:I97"/>
    <mergeCell ref="H103:I103"/>
    <mergeCell ref="B89:I89"/>
    <mergeCell ref="H86:I86"/>
    <mergeCell ref="H87:I87"/>
    <mergeCell ref="H84:I84"/>
  </mergeCells>
  <printOptions/>
  <pageMargins left="0.75" right="0.75" top="0.4" bottom="0.7" header="0.4" footer="0.4"/>
  <pageSetup horizontalDpi="600" verticalDpi="600" orientation="portrait" scale="94" r:id="rId2"/>
  <rowBreaks count="1" manualBreakCount="1">
    <brk id="58" min="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4"/>
  <sheetViews>
    <sheetView tabSelected="1" zoomScalePageLayoutView="0" workbookViewId="0" topLeftCell="A1">
      <selection activeCell="H40" sqref="H40"/>
    </sheetView>
  </sheetViews>
  <sheetFormatPr defaultColWidth="9.140625" defaultRowHeight="12.75"/>
  <cols>
    <col min="1" max="1" width="1.57421875" style="0" customWidth="1"/>
    <col min="2" max="2" width="11.421875" style="0" customWidth="1"/>
    <col min="3" max="3" width="13.7109375" style="0" customWidth="1"/>
    <col min="4" max="4" width="11.8515625" style="0" customWidth="1"/>
    <col min="5" max="5" width="4.140625" style="0" customWidth="1"/>
    <col min="6" max="6" width="14.28125" style="0" customWidth="1"/>
    <col min="7" max="7" width="4.00390625" style="0" customWidth="1"/>
    <col min="8" max="8" width="10.57421875" style="0" customWidth="1"/>
    <col min="9" max="9" width="4.140625" style="0" customWidth="1"/>
    <col min="10" max="10" width="10.7109375" style="0" customWidth="1"/>
    <col min="11" max="11" width="9.421875" style="0" customWidth="1"/>
  </cols>
  <sheetData>
    <row r="1" spans="2:3" ht="12.75">
      <c r="B1" s="4"/>
      <c r="C1" s="4"/>
    </row>
    <row r="2" spans="2:10" ht="12.75">
      <c r="B2" s="4"/>
      <c r="C2" s="4"/>
      <c r="J2" s="115" t="s">
        <v>170</v>
      </c>
    </row>
    <row r="3" spans="2:3" ht="12.75">
      <c r="B3" s="4"/>
      <c r="C3" s="4"/>
    </row>
    <row r="4" spans="2:11" ht="12.75">
      <c r="B4" s="4"/>
      <c r="C4" s="4"/>
      <c r="E4" s="4"/>
      <c r="F4" s="4"/>
      <c r="G4" s="4"/>
      <c r="H4" s="4"/>
      <c r="I4" s="4"/>
      <c r="J4" s="38" t="s">
        <v>105</v>
      </c>
      <c r="K4" s="4"/>
    </row>
    <row r="5" spans="2:11" ht="3" customHeight="1">
      <c r="B5" s="8"/>
      <c r="C5" s="8"/>
      <c r="D5" s="9"/>
      <c r="E5" s="9"/>
      <c r="F5" s="79"/>
      <c r="G5" s="79"/>
      <c r="H5" s="79"/>
      <c r="I5" s="79"/>
      <c r="J5" s="79"/>
      <c r="K5" s="37"/>
    </row>
    <row r="6" ht="15">
      <c r="B6" s="59" t="s">
        <v>86</v>
      </c>
    </row>
    <row r="7" ht="9" customHeight="1">
      <c r="B7" s="60"/>
    </row>
    <row r="8" ht="15">
      <c r="B8" s="61" t="s">
        <v>87</v>
      </c>
    </row>
    <row r="9" ht="12.75" customHeight="1">
      <c r="B9" s="67" t="s">
        <v>108</v>
      </c>
    </row>
    <row r="10" ht="12.75" customHeight="1">
      <c r="B10" s="67" t="s">
        <v>109</v>
      </c>
    </row>
    <row r="11" ht="12.75" customHeight="1">
      <c r="B11" s="67" t="s">
        <v>110</v>
      </c>
    </row>
    <row r="12" ht="13.5" customHeight="1">
      <c r="B12" s="67" t="s">
        <v>111</v>
      </c>
    </row>
    <row r="13" ht="13.5" customHeight="1">
      <c r="B13" s="67" t="s">
        <v>158</v>
      </c>
    </row>
    <row r="14" ht="11.25" customHeight="1">
      <c r="B14" s="60"/>
    </row>
    <row r="15" ht="15">
      <c r="B15" s="62" t="s">
        <v>88</v>
      </c>
    </row>
    <row r="16" ht="13.5" customHeight="1">
      <c r="B16" s="67" t="s">
        <v>125</v>
      </c>
    </row>
    <row r="17" ht="12" customHeight="1">
      <c r="B17" s="67" t="s">
        <v>159</v>
      </c>
    </row>
    <row r="18" ht="12" customHeight="1">
      <c r="B18" s="67" t="s">
        <v>160</v>
      </c>
    </row>
    <row r="19" ht="13.5" customHeight="1">
      <c r="B19" s="67" t="s">
        <v>161</v>
      </c>
    </row>
    <row r="20" ht="9.75" customHeight="1">
      <c r="B20" s="60"/>
    </row>
    <row r="21" spans="2:10" ht="45" customHeight="1">
      <c r="B21" s="95" t="s">
        <v>101</v>
      </c>
      <c r="C21" s="96" t="s">
        <v>102</v>
      </c>
      <c r="D21" s="95" t="s">
        <v>112</v>
      </c>
      <c r="E21" s="63"/>
      <c r="F21" s="63"/>
      <c r="G21" s="63"/>
      <c r="H21" s="97" t="s">
        <v>164</v>
      </c>
      <c r="I21" s="63"/>
      <c r="J21" s="97" t="s">
        <v>90</v>
      </c>
    </row>
    <row r="22" spans="2:10" ht="15">
      <c r="B22" s="101"/>
      <c r="C22" s="101"/>
      <c r="D22" s="112">
        <f aca="true" t="shared" si="0" ref="D22:D27">(B22/2000)^2*3.14*C22</f>
        <v>0</v>
      </c>
      <c r="E22" s="64" t="s">
        <v>12</v>
      </c>
      <c r="F22" s="65">
        <v>0.28</v>
      </c>
      <c r="G22" s="66" t="s">
        <v>5</v>
      </c>
      <c r="H22" s="102"/>
      <c r="I22" s="64" t="s">
        <v>6</v>
      </c>
      <c r="J22" s="65" t="e">
        <f aca="true" t="shared" si="1" ref="J22:J27">D22*F22/H22</f>
        <v>#DIV/0!</v>
      </c>
    </row>
    <row r="23" spans="2:10" ht="15">
      <c r="B23" s="101"/>
      <c r="C23" s="101"/>
      <c r="D23" s="112">
        <f t="shared" si="0"/>
        <v>0</v>
      </c>
      <c r="E23" s="64" t="s">
        <v>12</v>
      </c>
      <c r="F23" s="65">
        <v>0.28</v>
      </c>
      <c r="G23" s="66" t="s">
        <v>5</v>
      </c>
      <c r="H23" s="102"/>
      <c r="I23" s="64" t="s">
        <v>6</v>
      </c>
      <c r="J23" s="65" t="e">
        <f t="shared" si="1"/>
        <v>#DIV/0!</v>
      </c>
    </row>
    <row r="24" spans="2:10" ht="15">
      <c r="B24" s="101"/>
      <c r="C24" s="101"/>
      <c r="D24" s="112">
        <f t="shared" si="0"/>
        <v>0</v>
      </c>
      <c r="E24" s="64" t="s">
        <v>12</v>
      </c>
      <c r="F24" s="65">
        <v>0.28</v>
      </c>
      <c r="G24" s="66" t="s">
        <v>5</v>
      </c>
      <c r="H24" s="102"/>
      <c r="I24" s="64" t="s">
        <v>6</v>
      </c>
      <c r="J24" s="65" t="e">
        <f t="shared" si="1"/>
        <v>#DIV/0!</v>
      </c>
    </row>
    <row r="25" spans="2:10" ht="15">
      <c r="B25" s="101"/>
      <c r="C25" s="101"/>
      <c r="D25" s="112">
        <f t="shared" si="0"/>
        <v>0</v>
      </c>
      <c r="E25" s="64" t="s">
        <v>12</v>
      </c>
      <c r="F25" s="65">
        <v>0.28</v>
      </c>
      <c r="G25" s="66" t="s">
        <v>5</v>
      </c>
      <c r="H25" s="102"/>
      <c r="I25" s="64" t="s">
        <v>6</v>
      </c>
      <c r="J25" s="65" t="e">
        <f t="shared" si="1"/>
        <v>#DIV/0!</v>
      </c>
    </row>
    <row r="26" spans="2:10" ht="15">
      <c r="B26" s="101"/>
      <c r="C26" s="101"/>
      <c r="D26" s="112">
        <f t="shared" si="0"/>
        <v>0</v>
      </c>
      <c r="E26" s="64" t="s">
        <v>12</v>
      </c>
      <c r="F26" s="65">
        <v>0.28</v>
      </c>
      <c r="G26" s="66" t="s">
        <v>5</v>
      </c>
      <c r="H26" s="102"/>
      <c r="I26" s="64" t="s">
        <v>6</v>
      </c>
      <c r="J26" s="65" t="e">
        <f t="shared" si="1"/>
        <v>#DIV/0!</v>
      </c>
    </row>
    <row r="27" spans="2:10" ht="15">
      <c r="B27" s="101"/>
      <c r="C27" s="101"/>
      <c r="D27" s="112">
        <f t="shared" si="0"/>
        <v>0</v>
      </c>
      <c r="E27" s="64" t="s">
        <v>12</v>
      </c>
      <c r="F27" s="65">
        <v>0.28</v>
      </c>
      <c r="G27" s="66" t="s">
        <v>5</v>
      </c>
      <c r="H27" s="102"/>
      <c r="I27" s="64" t="s">
        <v>6</v>
      </c>
      <c r="J27" s="65" t="e">
        <f t="shared" si="1"/>
        <v>#DIV/0!</v>
      </c>
    </row>
    <row r="28" spans="2:10" ht="15">
      <c r="B28" s="117"/>
      <c r="C28" s="117"/>
      <c r="D28" s="118"/>
      <c r="E28" s="120"/>
      <c r="F28" s="76"/>
      <c r="G28" s="76"/>
      <c r="H28" s="75" t="s">
        <v>91</v>
      </c>
      <c r="I28" s="65" t="s">
        <v>6</v>
      </c>
      <c r="J28" s="65">
        <f>SUMIF(J22:J27,"&gt;0")</f>
        <v>0</v>
      </c>
    </row>
    <row r="29" spans="2:10" ht="15">
      <c r="B29" s="117"/>
      <c r="C29" s="117"/>
      <c r="D29" s="118"/>
      <c r="E29" s="6"/>
      <c r="F29" s="119"/>
      <c r="G29" s="119"/>
      <c r="H29" s="119"/>
      <c r="I29" s="71"/>
      <c r="J29" s="71"/>
    </row>
    <row r="30" spans="2:5" ht="15" customHeight="1">
      <c r="B30" s="121" t="s">
        <v>165</v>
      </c>
      <c r="C30" s="4"/>
      <c r="D30" s="4"/>
      <c r="E30" s="119"/>
    </row>
    <row r="31" ht="8.25" customHeight="1">
      <c r="B31" s="67"/>
    </row>
    <row r="32" ht="15">
      <c r="B32" s="62" t="s">
        <v>92</v>
      </c>
    </row>
    <row r="33" ht="12" customHeight="1">
      <c r="B33" s="67" t="s">
        <v>125</v>
      </c>
    </row>
    <row r="34" ht="12" customHeight="1">
      <c r="B34" s="67" t="s">
        <v>162</v>
      </c>
    </row>
    <row r="35" ht="12" customHeight="1">
      <c r="B35" s="67" t="s">
        <v>163</v>
      </c>
    </row>
    <row r="36" ht="12.75" customHeight="1">
      <c r="B36" s="67" t="s">
        <v>161</v>
      </c>
    </row>
    <row r="37" ht="10.5" customHeight="1">
      <c r="B37" s="60"/>
    </row>
    <row r="38" spans="2:10" ht="45" customHeight="1">
      <c r="B38" s="95" t="s">
        <v>101</v>
      </c>
      <c r="C38" s="96" t="s">
        <v>102</v>
      </c>
      <c r="D38" s="95" t="s">
        <v>89</v>
      </c>
      <c r="E38" s="63"/>
      <c r="F38" s="97" t="s">
        <v>138</v>
      </c>
      <c r="G38" s="63"/>
      <c r="H38" s="63"/>
      <c r="I38" s="63"/>
      <c r="J38" s="97" t="s">
        <v>90</v>
      </c>
    </row>
    <row r="39" spans="2:10" ht="15">
      <c r="B39" s="101"/>
      <c r="C39" s="101"/>
      <c r="D39" s="112">
        <f aca="true" t="shared" si="2" ref="D39:D44">(B39/2000)^2*3.14*C39</f>
        <v>0</v>
      </c>
      <c r="E39" s="64" t="s">
        <v>12</v>
      </c>
      <c r="F39" s="102"/>
      <c r="G39" s="66" t="s">
        <v>5</v>
      </c>
      <c r="H39" s="65">
        <v>7600</v>
      </c>
      <c r="I39" s="64" t="s">
        <v>6</v>
      </c>
      <c r="J39" s="65">
        <f aca="true" t="shared" si="3" ref="J39:J44">D39*F39/7600</f>
        <v>0</v>
      </c>
    </row>
    <row r="40" spans="2:10" ht="15">
      <c r="B40" s="101"/>
      <c r="C40" s="101"/>
      <c r="D40" s="112">
        <f t="shared" si="2"/>
        <v>0</v>
      </c>
      <c r="E40" s="64" t="s">
        <v>12</v>
      </c>
      <c r="F40" s="102"/>
      <c r="G40" s="66" t="s">
        <v>5</v>
      </c>
      <c r="H40" s="65">
        <v>7600</v>
      </c>
      <c r="I40" s="64" t="s">
        <v>6</v>
      </c>
      <c r="J40" s="65">
        <f t="shared" si="3"/>
        <v>0</v>
      </c>
    </row>
    <row r="41" spans="2:10" ht="15">
      <c r="B41" s="101"/>
      <c r="C41" s="101"/>
      <c r="D41" s="112">
        <f t="shared" si="2"/>
        <v>0</v>
      </c>
      <c r="E41" s="64" t="s">
        <v>12</v>
      </c>
      <c r="F41" s="102"/>
      <c r="G41" s="66" t="s">
        <v>5</v>
      </c>
      <c r="H41" s="65">
        <v>7600</v>
      </c>
      <c r="I41" s="64" t="s">
        <v>6</v>
      </c>
      <c r="J41" s="65">
        <f t="shared" si="3"/>
        <v>0</v>
      </c>
    </row>
    <row r="42" spans="2:10" ht="15">
      <c r="B42" s="101"/>
      <c r="C42" s="101"/>
      <c r="D42" s="112">
        <f t="shared" si="2"/>
        <v>0</v>
      </c>
      <c r="E42" s="64" t="s">
        <v>12</v>
      </c>
      <c r="F42" s="102"/>
      <c r="G42" s="66" t="s">
        <v>5</v>
      </c>
      <c r="H42" s="65">
        <v>7600</v>
      </c>
      <c r="I42" s="64" t="s">
        <v>6</v>
      </c>
      <c r="J42" s="65">
        <f t="shared" si="3"/>
        <v>0</v>
      </c>
    </row>
    <row r="43" spans="2:10" ht="15">
      <c r="B43" s="101"/>
      <c r="C43" s="101"/>
      <c r="D43" s="112">
        <f t="shared" si="2"/>
        <v>0</v>
      </c>
      <c r="E43" s="64" t="s">
        <v>12</v>
      </c>
      <c r="F43" s="102"/>
      <c r="G43" s="66" t="s">
        <v>5</v>
      </c>
      <c r="H43" s="65">
        <v>7600</v>
      </c>
      <c r="I43" s="64" t="s">
        <v>6</v>
      </c>
      <c r="J43" s="65">
        <f t="shared" si="3"/>
        <v>0</v>
      </c>
    </row>
    <row r="44" spans="2:10" ht="15">
      <c r="B44" s="101"/>
      <c r="C44" s="101"/>
      <c r="D44" s="112">
        <f t="shared" si="2"/>
        <v>0</v>
      </c>
      <c r="E44" s="64" t="s">
        <v>12</v>
      </c>
      <c r="F44" s="103"/>
      <c r="G44" s="88" t="s">
        <v>5</v>
      </c>
      <c r="H44" s="89">
        <v>7600</v>
      </c>
      <c r="I44" s="64" t="s">
        <v>6</v>
      </c>
      <c r="J44" s="65">
        <f t="shared" si="3"/>
        <v>0</v>
      </c>
    </row>
    <row r="45" spans="2:10" ht="15">
      <c r="B45" s="4"/>
      <c r="C45" s="4"/>
      <c r="D45" s="4"/>
      <c r="E45" s="78"/>
      <c r="F45" s="75"/>
      <c r="G45" s="76"/>
      <c r="H45" s="77" t="s">
        <v>91</v>
      </c>
      <c r="I45" s="65" t="s">
        <v>6</v>
      </c>
      <c r="J45" s="65">
        <f>SUM(J39:J44)</f>
        <v>0</v>
      </c>
    </row>
    <row r="46" ht="9" customHeight="1">
      <c r="B46" s="4"/>
    </row>
    <row r="47" ht="12.75" customHeight="1">
      <c r="B47" s="67" t="s">
        <v>166</v>
      </c>
    </row>
    <row r="48" ht="12" customHeight="1">
      <c r="B48" s="67" t="s">
        <v>167</v>
      </c>
    </row>
    <row r="49" spans="2:4" ht="12.75">
      <c r="B49" s="31"/>
      <c r="C49" s="48" t="s">
        <v>6</v>
      </c>
      <c r="D49" s="18" t="s">
        <v>54</v>
      </c>
    </row>
    <row r="51" ht="15">
      <c r="B51" s="68"/>
    </row>
    <row r="52" ht="15">
      <c r="B52" s="68"/>
    </row>
    <row r="53" ht="15">
      <c r="B53" s="68"/>
    </row>
    <row r="54" spans="2:11" ht="15">
      <c r="B54" s="68"/>
      <c r="E54" s="4"/>
      <c r="G54" s="4"/>
      <c r="H54" s="4"/>
      <c r="I54" s="4"/>
      <c r="J54" s="38" t="s">
        <v>106</v>
      </c>
      <c r="K54" s="4"/>
    </row>
    <row r="55" spans="2:11" ht="3.75" customHeight="1">
      <c r="B55" s="8"/>
      <c r="C55" s="8"/>
      <c r="D55" s="9"/>
      <c r="E55" s="9"/>
      <c r="F55" s="9"/>
      <c r="G55" s="9"/>
      <c r="H55" s="9"/>
      <c r="I55" s="9"/>
      <c r="J55" s="92"/>
      <c r="K55" s="37"/>
    </row>
    <row r="56" spans="2:3" ht="12.75">
      <c r="B56" s="4"/>
      <c r="C56" s="4"/>
    </row>
    <row r="57" ht="15">
      <c r="B57" s="61" t="s">
        <v>93</v>
      </c>
    </row>
    <row r="58" ht="15">
      <c r="B58" s="60" t="s">
        <v>126</v>
      </c>
    </row>
    <row r="59" ht="15">
      <c r="B59" s="60" t="s">
        <v>128</v>
      </c>
    </row>
    <row r="60" ht="15">
      <c r="B60" s="60" t="s">
        <v>127</v>
      </c>
    </row>
    <row r="61" ht="15">
      <c r="B61" s="60" t="s">
        <v>169</v>
      </c>
    </row>
    <row r="62" ht="15">
      <c r="B62" s="60" t="s">
        <v>168</v>
      </c>
    </row>
    <row r="64" spans="2:8" ht="45">
      <c r="B64" s="95" t="s">
        <v>101</v>
      </c>
      <c r="C64" s="96" t="s">
        <v>102</v>
      </c>
      <c r="D64" s="95" t="s">
        <v>112</v>
      </c>
      <c r="E64" s="63"/>
      <c r="F64" s="97" t="s">
        <v>139</v>
      </c>
      <c r="G64" s="63"/>
      <c r="H64" s="97" t="s">
        <v>147</v>
      </c>
    </row>
    <row r="65" spans="2:8" ht="15">
      <c r="B65" s="104"/>
      <c r="C65" s="105"/>
      <c r="D65" s="112">
        <f aca="true" t="shared" si="4" ref="D65:D70">(B65/2000)^2*3.14*C65</f>
        <v>0</v>
      </c>
      <c r="E65" s="64" t="s">
        <v>12</v>
      </c>
      <c r="F65" s="113"/>
      <c r="G65" s="64" t="s">
        <v>6</v>
      </c>
      <c r="H65" s="65">
        <f aca="true" t="shared" si="5" ref="H65:H70">D65*F65*100</f>
        <v>0</v>
      </c>
    </row>
    <row r="66" spans="2:8" ht="15">
      <c r="B66" s="104"/>
      <c r="C66" s="105"/>
      <c r="D66" s="112">
        <f t="shared" si="4"/>
        <v>0</v>
      </c>
      <c r="E66" s="64" t="s">
        <v>12</v>
      </c>
      <c r="F66" s="113"/>
      <c r="G66" s="64" t="s">
        <v>6</v>
      </c>
      <c r="H66" s="65">
        <f t="shared" si="5"/>
        <v>0</v>
      </c>
    </row>
    <row r="67" spans="2:8" ht="15">
      <c r="B67" s="104"/>
      <c r="C67" s="105"/>
      <c r="D67" s="112">
        <f t="shared" si="4"/>
        <v>0</v>
      </c>
      <c r="E67" s="64" t="s">
        <v>12</v>
      </c>
      <c r="F67" s="113"/>
      <c r="G67" s="64" t="s">
        <v>6</v>
      </c>
      <c r="H67" s="65">
        <f t="shared" si="5"/>
        <v>0</v>
      </c>
    </row>
    <row r="68" spans="2:8" ht="15">
      <c r="B68" s="101"/>
      <c r="C68" s="101"/>
      <c r="D68" s="112">
        <f t="shared" si="4"/>
        <v>0</v>
      </c>
      <c r="E68" s="64" t="s">
        <v>12</v>
      </c>
      <c r="F68" s="113"/>
      <c r="G68" s="64" t="s">
        <v>6</v>
      </c>
      <c r="H68" s="65">
        <f t="shared" si="5"/>
        <v>0</v>
      </c>
    </row>
    <row r="69" spans="2:8" ht="15">
      <c r="B69" s="101"/>
      <c r="C69" s="101"/>
      <c r="D69" s="112">
        <f t="shared" si="4"/>
        <v>0</v>
      </c>
      <c r="E69" s="64" t="s">
        <v>12</v>
      </c>
      <c r="F69" s="113"/>
      <c r="G69" s="64" t="s">
        <v>6</v>
      </c>
      <c r="H69" s="65">
        <f t="shared" si="5"/>
        <v>0</v>
      </c>
    </row>
    <row r="70" spans="2:8" ht="15">
      <c r="B70" s="101"/>
      <c r="C70" s="101"/>
      <c r="D70" s="112">
        <f t="shared" si="4"/>
        <v>0</v>
      </c>
      <c r="E70" s="73" t="s">
        <v>12</v>
      </c>
      <c r="F70" s="114"/>
      <c r="G70" s="64" t="s">
        <v>6</v>
      </c>
      <c r="H70" s="65">
        <f t="shared" si="5"/>
        <v>0</v>
      </c>
    </row>
    <row r="71" spans="2:8" ht="15">
      <c r="B71" s="4"/>
      <c r="C71" s="4"/>
      <c r="D71" s="58"/>
      <c r="E71" s="75"/>
      <c r="F71" s="77" t="s">
        <v>95</v>
      </c>
      <c r="G71" s="74" t="s">
        <v>6</v>
      </c>
      <c r="H71" s="65">
        <f>SUM(H65:H70)</f>
        <v>0</v>
      </c>
    </row>
    <row r="72" spans="2:8" ht="15">
      <c r="B72" s="4"/>
      <c r="C72" s="4"/>
      <c r="E72" s="87"/>
      <c r="F72" s="86"/>
      <c r="G72" s="1" t="s">
        <v>5</v>
      </c>
      <c r="H72" s="57">
        <v>0.6</v>
      </c>
    </row>
    <row r="73" spans="2:8" ht="15" customHeight="1">
      <c r="B73" s="4"/>
      <c r="C73" s="4"/>
      <c r="D73" s="37"/>
      <c r="E73" s="90"/>
      <c r="F73" s="91" t="s">
        <v>3</v>
      </c>
      <c r="G73" s="85" t="s">
        <v>5</v>
      </c>
      <c r="H73" s="100"/>
    </row>
    <row r="74" spans="2:8" ht="15">
      <c r="B74" s="4"/>
      <c r="C74" s="4"/>
      <c r="D74" s="37"/>
      <c r="E74" s="93"/>
      <c r="F74" s="94" t="s">
        <v>10</v>
      </c>
      <c r="G74" s="85" t="s">
        <v>5</v>
      </c>
      <c r="H74" s="100"/>
    </row>
    <row r="75" spans="2:8" ht="12.75" customHeight="1">
      <c r="B75" s="4"/>
      <c r="C75" s="165" t="s">
        <v>94</v>
      </c>
      <c r="D75" s="166"/>
      <c r="E75" s="166"/>
      <c r="F75" s="166"/>
      <c r="G75" s="57" t="s">
        <v>6</v>
      </c>
      <c r="H75" s="57" t="e">
        <f>H71/(0.6*H73*H74)</f>
        <v>#DIV/0!</v>
      </c>
    </row>
    <row r="76" spans="2:10" ht="15">
      <c r="B76" s="4"/>
      <c r="C76" s="3"/>
      <c r="D76" s="3"/>
      <c r="E76" s="70"/>
      <c r="F76" s="71"/>
      <c r="G76" s="6"/>
      <c r="H76" s="6"/>
      <c r="I76" s="72"/>
      <c r="J76" s="72"/>
    </row>
    <row r="77" ht="15">
      <c r="B77" s="69" t="s">
        <v>140</v>
      </c>
    </row>
    <row r="78" spans="2:3" ht="15">
      <c r="B78" s="69" t="s">
        <v>107</v>
      </c>
      <c r="C78" s="69"/>
    </row>
    <row r="79" ht="15">
      <c r="B79" s="68" t="s">
        <v>96</v>
      </c>
    </row>
    <row r="80" ht="15">
      <c r="B80" s="68" t="s">
        <v>97</v>
      </c>
    </row>
    <row r="81" ht="15">
      <c r="B81" s="68" t="s">
        <v>98</v>
      </c>
    </row>
    <row r="82" spans="2:3" ht="15">
      <c r="B82" t="s">
        <v>142</v>
      </c>
      <c r="C82" s="69"/>
    </row>
    <row r="83" ht="15">
      <c r="B83" s="60" t="s">
        <v>141</v>
      </c>
    </row>
    <row r="84" ht="12.75">
      <c r="B84" s="4" t="s">
        <v>99</v>
      </c>
    </row>
    <row r="85" spans="2:3" ht="12.75">
      <c r="B85" s="4" t="s">
        <v>100</v>
      </c>
      <c r="C85" s="4"/>
    </row>
    <row r="86" ht="12.75">
      <c r="C86" s="4"/>
    </row>
    <row r="87" spans="2:4" ht="12.75">
      <c r="B87" s="31"/>
      <c r="C87" s="48" t="s">
        <v>6</v>
      </c>
      <c r="D87" s="18" t="s">
        <v>54</v>
      </c>
    </row>
    <row r="88" spans="2:3" ht="12.75">
      <c r="B88" s="4"/>
      <c r="C88" s="80"/>
    </row>
    <row r="89" spans="2:4" ht="12.75">
      <c r="B89" s="49"/>
      <c r="C89" s="32"/>
      <c r="D89" s="18"/>
    </row>
    <row r="90" spans="2:4" ht="12.75">
      <c r="B90" s="49"/>
      <c r="C90" s="32"/>
      <c r="D90" s="18"/>
    </row>
    <row r="91" spans="2:4" ht="12.75">
      <c r="B91" s="49"/>
      <c r="C91" s="32"/>
      <c r="D91" s="18"/>
    </row>
    <row r="92" spans="2:4" ht="12.75">
      <c r="B92" s="49"/>
      <c r="C92" s="32"/>
      <c r="D92" s="18"/>
    </row>
    <row r="93" spans="2:4" ht="12.75">
      <c r="B93" s="49"/>
      <c r="C93" s="32"/>
      <c r="D93" s="18"/>
    </row>
    <row r="94" spans="2:4" ht="12.75">
      <c r="B94" s="49"/>
      <c r="C94" s="32"/>
      <c r="D94" s="18"/>
    </row>
    <row r="95" spans="2:4" ht="12.75">
      <c r="B95" s="49"/>
      <c r="C95" s="32"/>
      <c r="D95" s="18"/>
    </row>
    <row r="96" spans="2:4" ht="12.75">
      <c r="B96" s="49"/>
      <c r="C96" s="32"/>
      <c r="D96" s="18"/>
    </row>
    <row r="97" spans="2:4" ht="12.75">
      <c r="B97" s="49"/>
      <c r="C97" s="32"/>
      <c r="D97" s="18"/>
    </row>
    <row r="98" spans="2:4" ht="12.75">
      <c r="B98" s="49"/>
      <c r="C98" s="32"/>
      <c r="D98" s="18"/>
    </row>
    <row r="99" spans="2:4" ht="12.75">
      <c r="B99" s="49"/>
      <c r="C99" s="32"/>
      <c r="D99" s="18"/>
    </row>
    <row r="100" spans="2:4" ht="12.75">
      <c r="B100" s="49"/>
      <c r="C100" s="32"/>
      <c r="D100" s="18"/>
    </row>
    <row r="101" spans="2:4" ht="12.75">
      <c r="B101" s="49"/>
      <c r="C101" s="32"/>
      <c r="D101" s="18"/>
    </row>
    <row r="102" spans="2:4" ht="12.75">
      <c r="B102" s="49"/>
      <c r="C102" s="32"/>
      <c r="D102" s="18"/>
    </row>
    <row r="103" spans="2:4" ht="12.75">
      <c r="B103" s="49"/>
      <c r="C103" s="32"/>
      <c r="D103" s="18"/>
    </row>
    <row r="104" spans="2:4" ht="12.75">
      <c r="B104" s="49"/>
      <c r="C104" s="32"/>
      <c r="D104" s="18"/>
    </row>
  </sheetData>
  <sheetProtection selectLockedCells="1"/>
  <mergeCells count="1">
    <mergeCell ref="C75:F75"/>
  </mergeCells>
  <printOptions/>
  <pageMargins left="0.75" right="0.75" top="0.25" bottom="1" header="0.5" footer="0.5"/>
  <pageSetup horizontalDpi="600" verticalDpi="600" orientation="portrait" r:id="rId4"/>
  <drawing r:id="rId3"/>
  <legacyDrawing r:id="rId2"/>
  <oleObjects>
    <oleObject progId="Equation.3" shapeId="3687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jhatton</dc:creator>
  <cp:keywords/>
  <dc:description/>
  <cp:lastModifiedBy>cb093</cp:lastModifiedBy>
  <cp:lastPrinted>2014-03-04T17:00:39Z</cp:lastPrinted>
  <dcterms:created xsi:type="dcterms:W3CDTF">2005-02-14T17:35:57Z</dcterms:created>
  <dcterms:modified xsi:type="dcterms:W3CDTF">2014-03-04T17:30:18Z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-407427405</vt:i4>
  </property>
  <property fmtid="{D5CDD505-2E9C-101B-9397-08002B2CF9AE}" pid="3" name="_NewReviewCycle">
    <vt:lpwstr/>
  </property>
  <property fmtid="{D5CDD505-2E9C-101B-9397-08002B2CF9AE}" pid="4" name="_EmailSubject">
    <vt:lpwstr>Web Forms</vt:lpwstr>
  </property>
  <property fmtid="{D5CDD505-2E9C-101B-9397-08002B2CF9AE}" pid="5" name="_AuthorEmail">
    <vt:lpwstr>Aaron.Dalton@aer.ca</vt:lpwstr>
  </property>
  <property fmtid="{D5CDD505-2E9C-101B-9397-08002B2CF9AE}" pid="6" name="_AuthorEmailDisplayName">
    <vt:lpwstr>Aaron Dalton</vt:lpwstr>
  </property>
  <property fmtid="{D5CDD505-2E9C-101B-9397-08002B2CF9AE}" pid="7" name="_PreviousAdHocReviewCycleID">
    <vt:i4>-873199574</vt:i4>
  </property>
</Properties>
</file>